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Forecast" sheetId="2" state="visible" r:id="rId2"/>
    <sheet xmlns:r="http://schemas.openxmlformats.org/officeDocument/2006/relationships" name="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 mmm yyyy"/>
    <numFmt numFmtId="166" formatCode="#,##0;[Red]-#,##0"/>
    <numFmt numFmtId="167" formatCode="d mmm"/>
    <numFmt numFmtId="168" formatCode="mmm yy"/>
  </numFmts>
  <fonts count="7">
    <font>
      <name val="Calibri"/>
      <family val="2"/>
      <color theme="1"/>
      <sz val="11"/>
      <scheme val="minor"/>
    </font>
    <font>
      <b val="1"/>
      <color rgb="00033C1C"/>
      <sz val="16"/>
    </font>
    <font>
      <i val="1"/>
      <color rgb="00555555"/>
    </font>
    <font>
      <color rgb="00555555"/>
    </font>
    <font>
      <b val="1"/>
    </font>
    <font>
      <b val="1"/>
      <color rgb="00FFFFFF"/>
    </font>
    <font>
      <b val="1"/>
      <color rgb="008A0000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33C1C"/>
      </patternFill>
    </fill>
    <fill>
      <patternFill patternType="solid">
        <fgColor rgb="00E8EFE9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165" fontId="0" fillId="2" borderId="0" pivotButton="0" quotePrefix="0" xfId="0"/>
    <xf numFmtId="166" fontId="0" fillId="2" borderId="0" pivotButton="0" quotePrefix="0" xfId="0"/>
    <xf numFmtId="0" fontId="5" fillId="3" borderId="0" pivotButton="0" quotePrefix="0" xfId="0"/>
    <xf numFmtId="168" fontId="5" fillId="3" borderId="0" applyAlignment="1" pivotButton="0" quotePrefix="0" xfId="0">
      <alignment horizontal="center" wrapText="1"/>
    </xf>
    <xf numFmtId="0" fontId="5" fillId="3" borderId="0" applyAlignment="1" pivotButton="0" quotePrefix="0" xfId="0">
      <alignment horizontal="center"/>
    </xf>
    <xf numFmtId="166" fontId="0" fillId="0" borderId="0" pivotButton="0" quotePrefix="0" xfId="0"/>
    <xf numFmtId="0" fontId="4" fillId="4" borderId="0" pivotButton="0" quotePrefix="0" xfId="0"/>
    <xf numFmtId="0" fontId="0" fillId="4" borderId="0" pivotButton="0" quotePrefix="0" xfId="0"/>
    <xf numFmtId="166" fontId="0" fillId="2" borderId="1" pivotButton="0" quotePrefix="0" xfId="0"/>
    <xf numFmtId="166" fontId="4" fillId="5" borderId="1" pivotButton="0" quotePrefix="0" xfId="0"/>
    <xf numFmtId="166" fontId="4" fillId="0" borderId="0" pivotButton="0" quotePrefix="0" xfId="0"/>
    <xf numFmtId="0" fontId="0" fillId="0" borderId="0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dxfs count="2">
    <dxf>
      <font>
        <b val="1"/>
        <color rgb="008A0000"/>
      </font>
      <fill>
        <patternFill patternType="solid">
          <fgColor rgb="00F4B6B6"/>
          <bgColor rgb="00F4B6B6"/>
        </patternFill>
      </fill>
    </dxf>
    <dxf>
      <font>
        <b val="1"/>
        <color rgb="008A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Cash flow forecast template (12 months)</t>
        </is>
      </c>
    </row>
    <row r="3">
      <c r="A3" s="2" t="inlineStr">
        <is>
          <t>1. Go to the Forecast sheet. Fill the yellow cells: business name, the first month, your actual bank balance today and the lowest balance you are willing to run.</t>
        </is>
      </c>
    </row>
    <row r="4">
      <c r="A4" s="2" t="inlineStr">
        <is>
          <t>2. Enter, for each month, the cash you expect to receive and pay out. Use the month the money moves, not the month you earned or incurred it.</t>
        </is>
      </c>
    </row>
    <row r="5">
      <c r="A5" s="2" t="inlineStr">
        <is>
          <t>3. Totals, net cash movement and closing cash calculate for you. Each month's closing cash becomes the next month's opening cash. A month that ends below your minimum is flagged and shaded.</t>
        </is>
      </c>
    </row>
    <row r="6">
      <c r="A6" s="2" t="inlineStr">
        <is>
          <t>4. Update it at each month end: replace estimates with actuals for the month just closed and reset opening cash to the real bank balance.</t>
        </is>
      </c>
    </row>
    <row r="7">
      <c r="A7" s="2" t="inlineStr">
        <is>
          <t>5. The Example sheet shows the layout filled with invented numbers. Do not use its figures.</t>
        </is>
      </c>
    </row>
    <row r="8">
      <c r="A8" s="2" t="inlineStr">
        <is>
          <t>A monthly view smooths over timing problems inside the month. If cash is tight, use a 13-week forecast alongside it.</t>
        </is>
      </c>
    </row>
    <row r="9">
      <c r="A9" s="2" t="inlineStr">
        <is>
          <t>Nothing is stored or sent anywhere. This file is yours to copy and change.</t>
        </is>
      </c>
    </row>
    <row r="11">
      <c r="A11" s="3" t="inlineStr">
        <is>
          <t>General information only, not tax, legal or investment advice. English Oak Financial does not prepare tax returns, perform audits or give investment advice. Example numbers are invented.</t>
        </is>
      </c>
    </row>
    <row r="12">
      <c r="A12" s="4" t="inlineStr">
        <is>
          <t>English Oak Financial, Lehi, Utah. englishoakfinancial.com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7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5" t="inlineStr">
        <is>
          <t>Business name</t>
        </is>
      </c>
      <c r="B1" s="6" t="n"/>
    </row>
    <row r="2">
      <c r="A2" s="5" t="inlineStr">
        <is>
          <t>First month starts</t>
        </is>
      </c>
      <c r="B2" s="7" t="n">
        <v>46327</v>
      </c>
    </row>
    <row r="3">
      <c r="A3" s="5" t="inlineStr">
        <is>
          <t>Opening cash: your actual bank balance today</t>
        </is>
      </c>
      <c r="B3" s="8" t="n"/>
    </row>
    <row r="4">
      <c r="A4" s="5" t="inlineStr">
        <is>
          <t>Minimum cash line: the lowest balance you are willing to run</t>
        </is>
      </c>
      <c r="B4" s="8" t="n"/>
    </row>
    <row r="6">
      <c r="A6" s="9" t="inlineStr">
        <is>
          <t>Line</t>
        </is>
      </c>
      <c r="B6" s="10">
        <f>EDATE($B$2,0)</f>
        <v/>
      </c>
      <c r="C6" s="10">
        <f>EDATE($B$2,1)</f>
        <v/>
      </c>
      <c r="D6" s="10">
        <f>EDATE($B$2,2)</f>
        <v/>
      </c>
      <c r="E6" s="10">
        <f>EDATE($B$2,3)</f>
        <v/>
      </c>
      <c r="F6" s="10">
        <f>EDATE($B$2,4)</f>
        <v/>
      </c>
      <c r="G6" s="10">
        <f>EDATE($B$2,5)</f>
        <v/>
      </c>
      <c r="H6" s="10">
        <f>EDATE($B$2,6)</f>
        <v/>
      </c>
      <c r="I6" s="10">
        <f>EDATE($B$2,7)</f>
        <v/>
      </c>
      <c r="J6" s="10">
        <f>EDATE($B$2,8)</f>
        <v/>
      </c>
      <c r="K6" s="10">
        <f>EDATE($B$2,9)</f>
        <v/>
      </c>
      <c r="L6" s="10">
        <f>EDATE($B$2,10)</f>
        <v/>
      </c>
      <c r="M6" s="10">
        <f>EDATE($B$2,11)</f>
        <v/>
      </c>
      <c r="N6" s="11" t="inlineStr">
        <is>
          <t>Total</t>
        </is>
      </c>
    </row>
    <row r="7">
      <c r="A7" s="5" t="inlineStr">
        <is>
          <t>Opening cash</t>
        </is>
      </c>
      <c r="B7" s="12">
        <f>$B$3</f>
        <v/>
      </c>
      <c r="C7" s="12">
        <f>B26</f>
        <v/>
      </c>
      <c r="D7" s="12">
        <f>C26</f>
        <v/>
      </c>
      <c r="E7" s="12">
        <f>D26</f>
        <v/>
      </c>
      <c r="F7" s="12">
        <f>E26</f>
        <v/>
      </c>
      <c r="G7" s="12">
        <f>F26</f>
        <v/>
      </c>
      <c r="H7" s="12">
        <f>G26</f>
        <v/>
      </c>
      <c r="I7" s="12">
        <f>H26</f>
        <v/>
      </c>
      <c r="J7" s="12">
        <f>I26</f>
        <v/>
      </c>
      <c r="K7" s="12">
        <f>J26</f>
        <v/>
      </c>
      <c r="L7" s="12">
        <f>K26</f>
        <v/>
      </c>
      <c r="M7" s="12">
        <f>L26</f>
        <v/>
      </c>
    </row>
    <row r="8">
      <c r="A8" s="13" t="inlineStr">
        <is>
          <t>CASH IN</t>
        </is>
      </c>
      <c r="B8" s="14" t="n"/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  <c r="L8" s="14" t="n"/>
      <c r="M8" s="14" t="n"/>
      <c r="N8" s="14" t="n"/>
    </row>
    <row r="9">
      <c r="A9" t="inlineStr">
        <is>
          <t>Customer receipts</t>
        </is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2">
        <f>SUM(B9:M9)</f>
        <v/>
      </c>
    </row>
    <row r="10">
      <c r="A10" t="inlineStr">
        <is>
          <t>Deposits and prepayments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2">
        <f>SUM(B10:M10)</f>
        <v/>
      </c>
    </row>
    <row r="11">
      <c r="A11" t="inlineStr">
        <is>
          <t>Other income (interest, refunds)</t>
        </is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2">
        <f>SUM(B11:M11)</f>
        <v/>
      </c>
    </row>
    <row r="12">
      <c r="A12" t="inlineStr">
        <is>
          <t>Loan or owner funding in (only if already agreed)</t>
        </is>
      </c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2">
        <f>SUM(B12:M12)</f>
        <v/>
      </c>
    </row>
    <row r="13">
      <c r="A13" s="13" t="inlineStr">
        <is>
          <t>CASH OUT</t>
        </is>
      </c>
      <c r="B13" s="14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4" t="n"/>
    </row>
    <row r="14">
      <c r="A14" t="inlineStr">
        <is>
          <t>Payroll and contractors</t>
        </is>
      </c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2">
        <f>SUM(B14:M14)</f>
        <v/>
      </c>
    </row>
    <row r="15">
      <c r="A15" t="inlineStr">
        <is>
          <t>Rent and utilities</t>
        </is>
      </c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2">
        <f>SUM(B15:M15)</f>
        <v/>
      </c>
    </row>
    <row r="16">
      <c r="A16" t="inlineStr">
        <is>
          <t>Suppliers and stock</t>
        </is>
      </c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2">
        <f>SUM(B16:M16)</f>
        <v/>
      </c>
    </row>
    <row r="17">
      <c r="A17" t="inlineStr">
        <is>
          <t>Software and subscriptions</t>
        </is>
      </c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2">
        <f>SUM(B17:M17)</f>
        <v/>
      </c>
    </row>
    <row r="18">
      <c r="A18" t="inlineStr">
        <is>
          <t>Insurance</t>
        </is>
      </c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2">
        <f>SUM(B18:M18)</f>
        <v/>
      </c>
    </row>
    <row r="19">
      <c r="A19" t="inlineStr">
        <is>
          <t>Loan repayments</t>
        </is>
      </c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2">
        <f>SUM(B19:M19)</f>
        <v/>
      </c>
    </row>
    <row r="20">
      <c r="A20" t="inlineStr">
        <is>
          <t>Tax payments</t>
        </is>
      </c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2">
        <f>SUM(B20:M20)</f>
        <v/>
      </c>
    </row>
    <row r="21">
      <c r="A21" t="inlineStr">
        <is>
          <t>Equipment and one-off purchases</t>
        </is>
      </c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2">
        <f>SUM(B21:M21)</f>
        <v/>
      </c>
    </row>
    <row r="22">
      <c r="A22" t="inlineStr">
        <is>
          <t>Owner draws</t>
        </is>
      </c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2">
        <f>SUM(B22:M22)</f>
        <v/>
      </c>
    </row>
    <row r="23">
      <c r="A23" s="5" t="inlineStr">
        <is>
          <t>TOTAL CASH IN</t>
        </is>
      </c>
      <c r="B23" s="16">
        <f>B9+B10+B11+B12</f>
        <v/>
      </c>
      <c r="C23" s="16">
        <f>C9+C10+C11+C12</f>
        <v/>
      </c>
      <c r="D23" s="16">
        <f>D9+D10+D11+D12</f>
        <v/>
      </c>
      <c r="E23" s="16">
        <f>E9+E10+E11+E12</f>
        <v/>
      </c>
      <c r="F23" s="16">
        <f>F9+F10+F11+F12</f>
        <v/>
      </c>
      <c r="G23" s="16">
        <f>G9+G10+G11+G12</f>
        <v/>
      </c>
      <c r="H23" s="16">
        <f>H9+H10+H11+H12</f>
        <v/>
      </c>
      <c r="I23" s="16">
        <f>I9+I10+I11+I12</f>
        <v/>
      </c>
      <c r="J23" s="16">
        <f>J9+J10+J11+J12</f>
        <v/>
      </c>
      <c r="K23" s="16">
        <f>K9+K10+K11+K12</f>
        <v/>
      </c>
      <c r="L23" s="16">
        <f>L9+L10+L11+L12</f>
        <v/>
      </c>
      <c r="M23" s="16">
        <f>M9+M10+M11+M12</f>
        <v/>
      </c>
      <c r="N23" s="17">
        <f>SUM(B23:M23)</f>
        <v/>
      </c>
    </row>
    <row r="24">
      <c r="A24" s="5" t="inlineStr">
        <is>
          <t>TOTAL CASH OUT</t>
        </is>
      </c>
      <c r="B24" s="16">
        <f>B14+B15+B16+B17+B18+B19+B20+B21+B22</f>
        <v/>
      </c>
      <c r="C24" s="16">
        <f>C14+C15+C16+C17+C18+C19+C20+C21+C22</f>
        <v/>
      </c>
      <c r="D24" s="16">
        <f>D14+D15+D16+D17+D18+D19+D20+D21+D22</f>
        <v/>
      </c>
      <c r="E24" s="16">
        <f>E14+E15+E16+E17+E18+E19+E20+E21+E22</f>
        <v/>
      </c>
      <c r="F24" s="16">
        <f>F14+F15+F16+F17+F18+F19+F20+F21+F22</f>
        <v/>
      </c>
      <c r="G24" s="16">
        <f>G14+G15+G16+G17+G18+G19+G20+G21+G22</f>
        <v/>
      </c>
      <c r="H24" s="16">
        <f>H14+H15+H16+H17+H18+H19+H20+H21+H22</f>
        <v/>
      </c>
      <c r="I24" s="16">
        <f>I14+I15+I16+I17+I18+I19+I20+I21+I22</f>
        <v/>
      </c>
      <c r="J24" s="16">
        <f>J14+J15+J16+J17+J18+J19+J20+J21+J22</f>
        <v/>
      </c>
      <c r="K24" s="16">
        <f>K14+K15+K16+K17+K18+K19+K20+K21+K22</f>
        <v/>
      </c>
      <c r="L24" s="16">
        <f>L14+L15+L16+L17+L18+L19+L20+L21+L22</f>
        <v/>
      </c>
      <c r="M24" s="16">
        <f>M14+M15+M16+M17+M18+M19+M20+M21+M22</f>
        <v/>
      </c>
      <c r="N24" s="17">
        <f>SUM(B24:M24)</f>
        <v/>
      </c>
    </row>
    <row r="25">
      <c r="A25" s="5" t="inlineStr">
        <is>
          <t>NET CASH MOVEMENT (in minus out)</t>
        </is>
      </c>
      <c r="B25" s="16">
        <f>B23-B24</f>
        <v/>
      </c>
      <c r="C25" s="16">
        <f>C23-C24</f>
        <v/>
      </c>
      <c r="D25" s="16">
        <f>D23-D24</f>
        <v/>
      </c>
      <c r="E25" s="16">
        <f>E23-E24</f>
        <v/>
      </c>
      <c r="F25" s="16">
        <f>F23-F24</f>
        <v/>
      </c>
      <c r="G25" s="16">
        <f>G23-G24</f>
        <v/>
      </c>
      <c r="H25" s="16">
        <f>H23-H24</f>
        <v/>
      </c>
      <c r="I25" s="16">
        <f>I23-I24</f>
        <v/>
      </c>
      <c r="J25" s="16">
        <f>J23-J24</f>
        <v/>
      </c>
      <c r="K25" s="16">
        <f>K23-K24</f>
        <v/>
      </c>
      <c r="L25" s="16">
        <f>L23-L24</f>
        <v/>
      </c>
      <c r="M25" s="16">
        <f>M23-M24</f>
        <v/>
      </c>
      <c r="N25" s="17">
        <f>SUM(B25:M25)</f>
        <v/>
      </c>
    </row>
    <row r="26">
      <c r="A26" s="5" t="inlineStr">
        <is>
          <t>CLOSING CASH</t>
        </is>
      </c>
      <c r="B26" s="16">
        <f>B7+B25</f>
        <v/>
      </c>
      <c r="C26" s="16">
        <f>C7+C25</f>
        <v/>
      </c>
      <c r="D26" s="16">
        <f>D7+D25</f>
        <v/>
      </c>
      <c r="E26" s="16">
        <f>E7+E25</f>
        <v/>
      </c>
      <c r="F26" s="16">
        <f>F7+F25</f>
        <v/>
      </c>
      <c r="G26" s="16">
        <f>G7+G25</f>
        <v/>
      </c>
      <c r="H26" s="16">
        <f>H7+H25</f>
        <v/>
      </c>
      <c r="I26" s="16">
        <f>I7+I25</f>
        <v/>
      </c>
      <c r="J26" s="16">
        <f>J7+J25</f>
        <v/>
      </c>
      <c r="K26" s="16">
        <f>K7+K25</f>
        <v/>
      </c>
      <c r="L26" s="16">
        <f>L7+L25</f>
        <v/>
      </c>
      <c r="M26" s="16">
        <f>M7+M25</f>
        <v/>
      </c>
    </row>
    <row r="27">
      <c r="A27" s="5" t="inlineStr">
        <is>
          <t>Below your minimum cash line?</t>
        </is>
      </c>
      <c r="B27" s="18">
        <f>IF(B26&lt;$B$4,"BELOW","")</f>
        <v/>
      </c>
      <c r="C27" s="18">
        <f>IF(C26&lt;$B$4,"BELOW","")</f>
        <v/>
      </c>
      <c r="D27" s="18">
        <f>IF(D26&lt;$B$4,"BELOW","")</f>
        <v/>
      </c>
      <c r="E27" s="18">
        <f>IF(E26&lt;$B$4,"BELOW","")</f>
        <v/>
      </c>
      <c r="F27" s="18">
        <f>IF(F26&lt;$B$4,"BELOW","")</f>
        <v/>
      </c>
      <c r="G27" s="18">
        <f>IF(G26&lt;$B$4,"BELOW","")</f>
        <v/>
      </c>
      <c r="H27" s="18">
        <f>IF(H26&lt;$B$4,"BELOW","")</f>
        <v/>
      </c>
      <c r="I27" s="18">
        <f>IF(I26&lt;$B$4,"BELOW","")</f>
        <v/>
      </c>
      <c r="J27" s="18">
        <f>IF(J26&lt;$B$4,"BELOW","")</f>
        <v/>
      </c>
      <c r="K27" s="18">
        <f>IF(K26&lt;$B$4,"BELOW","")</f>
        <v/>
      </c>
      <c r="L27" s="18">
        <f>IF(L26&lt;$B$4,"BELOW","")</f>
        <v/>
      </c>
      <c r="M27" s="18">
        <f>IF(M26&lt;$B$4,"BELOW","")</f>
        <v/>
      </c>
    </row>
  </sheetData>
  <conditionalFormatting sqref="B26:M26">
    <cfRule type="cellIs" priority="1" operator="lessThan" dxfId="0">
      <formula>$B$4</formula>
    </cfRule>
  </conditionalFormatting>
  <conditionalFormatting sqref="B27:M27">
    <cfRule type="expression" priority="2" dxfId="1">
      <formula>B27="BELOW"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9" t="inlineStr">
        <is>
          <t>EXAMPLE with invented numbers. Do not use these figures.</t>
        </is>
      </c>
    </row>
    <row r="2">
      <c r="A2" s="5" t="inlineStr">
        <is>
          <t>Opening cash (example)</t>
        </is>
      </c>
      <c r="B2" s="12" t="n">
        <v>20000</v>
      </c>
    </row>
    <row r="3">
      <c r="A3" s="5" t="inlineStr">
        <is>
          <t>Minimum cash line (example)</t>
        </is>
      </c>
      <c r="B3" s="12" t="n">
        <v>10000</v>
      </c>
    </row>
    <row r="5">
      <c r="A5" s="9" t="inlineStr">
        <is>
          <t>Line</t>
        </is>
      </c>
      <c r="B5" s="10">
        <f>EDATE(DATE(2026,11,1),0)</f>
        <v/>
      </c>
      <c r="C5" s="10">
        <f>EDATE(DATE(2026,11,1),1)</f>
        <v/>
      </c>
      <c r="D5" s="10">
        <f>EDATE(DATE(2026,11,1),2)</f>
        <v/>
      </c>
      <c r="E5" s="10">
        <f>EDATE(DATE(2026,11,1),3)</f>
        <v/>
      </c>
      <c r="F5" s="10">
        <f>EDATE(DATE(2026,11,1),4)</f>
        <v/>
      </c>
      <c r="G5" s="10">
        <f>EDATE(DATE(2026,11,1),5)</f>
        <v/>
      </c>
      <c r="H5" s="10">
        <f>EDATE(DATE(2026,11,1),6)</f>
        <v/>
      </c>
      <c r="I5" s="10">
        <f>EDATE(DATE(2026,11,1),7)</f>
        <v/>
      </c>
      <c r="J5" s="10">
        <f>EDATE(DATE(2026,11,1),8)</f>
        <v/>
      </c>
      <c r="K5" s="10">
        <f>EDATE(DATE(2026,11,1),9)</f>
        <v/>
      </c>
      <c r="L5" s="10">
        <f>EDATE(DATE(2026,11,1),10)</f>
        <v/>
      </c>
      <c r="M5" s="10">
        <f>EDATE(DATE(2026,11,1),11)</f>
        <v/>
      </c>
      <c r="N5" s="11" t="inlineStr">
        <is>
          <t>Total</t>
        </is>
      </c>
    </row>
    <row r="6">
      <c r="A6" s="5" t="inlineStr">
        <is>
          <t>Opening cash</t>
        </is>
      </c>
      <c r="B6" s="12">
        <f>$B$2</f>
        <v/>
      </c>
      <c r="C6" s="12">
        <f>B25</f>
        <v/>
      </c>
      <c r="D6" s="12">
        <f>C25</f>
        <v/>
      </c>
      <c r="E6" s="12">
        <f>D25</f>
        <v/>
      </c>
      <c r="F6" s="12">
        <f>E25</f>
        <v/>
      </c>
      <c r="G6" s="12">
        <f>F25</f>
        <v/>
      </c>
      <c r="H6" s="12">
        <f>G25</f>
        <v/>
      </c>
      <c r="I6" s="12">
        <f>H25</f>
        <v/>
      </c>
      <c r="J6" s="12">
        <f>I25</f>
        <v/>
      </c>
      <c r="K6" s="12">
        <f>J25</f>
        <v/>
      </c>
      <c r="L6" s="12">
        <f>K25</f>
        <v/>
      </c>
      <c r="M6" s="12">
        <f>L25</f>
        <v/>
      </c>
    </row>
    <row r="7">
      <c r="A7" s="13" t="inlineStr">
        <is>
          <t>CASH IN</t>
        </is>
      </c>
      <c r="B7" s="14" t="n"/>
      <c r="C7" s="14" t="n"/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</row>
    <row r="8">
      <c r="A8" t="inlineStr">
        <is>
          <t>Customer receipts</t>
        </is>
      </c>
      <c r="B8" s="15" t="n">
        <v>30000</v>
      </c>
      <c r="C8" s="15" t="n">
        <v>26000</v>
      </c>
      <c r="D8" s="15" t="n">
        <v>34000</v>
      </c>
      <c r="E8" s="15" t="n">
        <v>32000</v>
      </c>
      <c r="F8" s="15" t="n">
        <v>31000</v>
      </c>
      <c r="G8" s="15" t="n">
        <v>33000</v>
      </c>
      <c r="H8" s="15" t="n">
        <v>35000</v>
      </c>
      <c r="I8" s="15" t="n">
        <v>30000</v>
      </c>
      <c r="J8" s="15" t="n">
        <v>29000</v>
      </c>
      <c r="K8" s="15" t="n">
        <v>36000</v>
      </c>
      <c r="L8" s="15" t="n">
        <v>34000</v>
      </c>
      <c r="M8" s="15" t="n">
        <v>33000</v>
      </c>
      <c r="N8" s="12">
        <f>SUM(B8:M8)</f>
        <v/>
      </c>
    </row>
    <row r="9">
      <c r="A9" t="inlineStr">
        <is>
          <t>Deposits and prepayments</t>
        </is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2">
        <f>SUM(B9:M9)</f>
        <v/>
      </c>
    </row>
    <row r="10">
      <c r="A10" t="inlineStr">
        <is>
          <t>Other income (interest, refunds)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2">
        <f>SUM(B10:M10)</f>
        <v/>
      </c>
    </row>
    <row r="11">
      <c r="A11" t="inlineStr">
        <is>
          <t>Loan or owner funding in (only if already agreed)</t>
        </is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2">
        <f>SUM(B11:M11)</f>
        <v/>
      </c>
    </row>
    <row r="12">
      <c r="A12" s="13" t="inlineStr">
        <is>
          <t>CASH OUT</t>
        </is>
      </c>
      <c r="B12" s="14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</row>
    <row r="13">
      <c r="A13" t="inlineStr">
        <is>
          <t>Payroll and contractors</t>
        </is>
      </c>
      <c r="B13" s="15" t="n">
        <v>18000</v>
      </c>
      <c r="C13" s="15" t="n">
        <v>18000</v>
      </c>
      <c r="D13" s="15" t="n">
        <v>18000</v>
      </c>
      <c r="E13" s="15" t="n">
        <v>18000</v>
      </c>
      <c r="F13" s="15" t="n">
        <v>18000</v>
      </c>
      <c r="G13" s="15" t="n">
        <v>18000</v>
      </c>
      <c r="H13" s="15" t="n">
        <v>18000</v>
      </c>
      <c r="I13" s="15" t="n">
        <v>18000</v>
      </c>
      <c r="J13" s="15" t="n">
        <v>18000</v>
      </c>
      <c r="K13" s="15" t="n">
        <v>18000</v>
      </c>
      <c r="L13" s="15" t="n">
        <v>18000</v>
      </c>
      <c r="M13" s="15" t="n">
        <v>18000</v>
      </c>
      <c r="N13" s="12">
        <f>SUM(B13:M13)</f>
        <v/>
      </c>
    </row>
    <row r="14">
      <c r="A14" t="inlineStr">
        <is>
          <t>Rent and utilities</t>
        </is>
      </c>
      <c r="B14" s="15" t="n">
        <v>4000</v>
      </c>
      <c r="C14" s="15" t="n">
        <v>4000</v>
      </c>
      <c r="D14" s="15" t="n">
        <v>4000</v>
      </c>
      <c r="E14" s="15" t="n">
        <v>4000</v>
      </c>
      <c r="F14" s="15" t="n">
        <v>4000</v>
      </c>
      <c r="G14" s="15" t="n">
        <v>4000</v>
      </c>
      <c r="H14" s="15" t="n">
        <v>4000</v>
      </c>
      <c r="I14" s="15" t="n">
        <v>4000</v>
      </c>
      <c r="J14" s="15" t="n">
        <v>4000</v>
      </c>
      <c r="K14" s="15" t="n">
        <v>4000</v>
      </c>
      <c r="L14" s="15" t="n">
        <v>4000</v>
      </c>
      <c r="M14" s="15" t="n">
        <v>4000</v>
      </c>
      <c r="N14" s="12">
        <f>SUM(B14:M14)</f>
        <v/>
      </c>
    </row>
    <row r="15">
      <c r="A15" t="inlineStr">
        <is>
          <t>Suppliers and stock</t>
        </is>
      </c>
      <c r="B15" s="15" t="n">
        <v>9000</v>
      </c>
      <c r="C15" s="15" t="n">
        <v>8000</v>
      </c>
      <c r="D15" s="15" t="n">
        <v>10000</v>
      </c>
      <c r="E15" s="15" t="n">
        <v>9500</v>
      </c>
      <c r="F15" s="15" t="n">
        <v>9000</v>
      </c>
      <c r="G15" s="15" t="n">
        <v>9500</v>
      </c>
      <c r="H15" s="15" t="n">
        <v>10000</v>
      </c>
      <c r="I15" s="15" t="n">
        <v>9000</v>
      </c>
      <c r="J15" s="15" t="n">
        <v>8500</v>
      </c>
      <c r="K15" s="15" t="n">
        <v>10500</v>
      </c>
      <c r="L15" s="15" t="n">
        <v>10000</v>
      </c>
      <c r="M15" s="15" t="n">
        <v>9500</v>
      </c>
      <c r="N15" s="12">
        <f>SUM(B15:M15)</f>
        <v/>
      </c>
    </row>
    <row r="16">
      <c r="A16" t="inlineStr">
        <is>
          <t>Software and subscriptions</t>
        </is>
      </c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2">
        <f>SUM(B16:M16)</f>
        <v/>
      </c>
    </row>
    <row r="17">
      <c r="A17" t="inlineStr">
        <is>
          <t>Insurance</t>
        </is>
      </c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2">
        <f>SUM(B17:M17)</f>
        <v/>
      </c>
    </row>
    <row r="18">
      <c r="A18" t="inlineStr">
        <is>
          <t>Loan repayments</t>
        </is>
      </c>
      <c r="B18" s="15" t="n">
        <v>1500</v>
      </c>
      <c r="C18" s="15" t="n">
        <v>1500</v>
      </c>
      <c r="D18" s="15" t="n">
        <v>1500</v>
      </c>
      <c r="E18" s="15" t="n">
        <v>1500</v>
      </c>
      <c r="F18" s="15" t="n">
        <v>1500</v>
      </c>
      <c r="G18" s="15" t="n">
        <v>1500</v>
      </c>
      <c r="H18" s="15" t="n">
        <v>1500</v>
      </c>
      <c r="I18" s="15" t="n">
        <v>1500</v>
      </c>
      <c r="J18" s="15" t="n">
        <v>1500</v>
      </c>
      <c r="K18" s="15" t="n">
        <v>1500</v>
      </c>
      <c r="L18" s="15" t="n">
        <v>1500</v>
      </c>
      <c r="M18" s="15" t="n">
        <v>1500</v>
      </c>
      <c r="N18" s="12">
        <f>SUM(B18:M18)</f>
        <v/>
      </c>
    </row>
    <row r="19">
      <c r="A19" t="inlineStr">
        <is>
          <t>Tax payments</t>
        </is>
      </c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2">
        <f>SUM(B19:M19)</f>
        <v/>
      </c>
    </row>
    <row r="20">
      <c r="A20" t="inlineStr">
        <is>
          <t>Equipment and one-off purchases</t>
        </is>
      </c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2">
        <f>SUM(B20:M20)</f>
        <v/>
      </c>
    </row>
    <row r="21">
      <c r="A21" t="inlineStr">
        <is>
          <t>Owner draws</t>
        </is>
      </c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2">
        <f>SUM(B21:M21)</f>
        <v/>
      </c>
    </row>
    <row r="22">
      <c r="A22" s="5" t="inlineStr">
        <is>
          <t>TOTAL CASH IN</t>
        </is>
      </c>
      <c r="B22" s="16">
        <f>B8+B9+B10+B11</f>
        <v/>
      </c>
      <c r="C22" s="16">
        <f>C8+C9+C10+C11</f>
        <v/>
      </c>
      <c r="D22" s="16">
        <f>D8+D9+D10+D11</f>
        <v/>
      </c>
      <c r="E22" s="16">
        <f>E8+E9+E10+E11</f>
        <v/>
      </c>
      <c r="F22" s="16">
        <f>F8+F9+F10+F11</f>
        <v/>
      </c>
      <c r="G22" s="16">
        <f>G8+G9+G10+G11</f>
        <v/>
      </c>
      <c r="H22" s="16">
        <f>H8+H9+H10+H11</f>
        <v/>
      </c>
      <c r="I22" s="16">
        <f>I8+I9+I10+I11</f>
        <v/>
      </c>
      <c r="J22" s="16">
        <f>J8+J9+J10+J11</f>
        <v/>
      </c>
      <c r="K22" s="16">
        <f>K8+K9+K10+K11</f>
        <v/>
      </c>
      <c r="L22" s="16">
        <f>L8+L9+L10+L11</f>
        <v/>
      </c>
      <c r="M22" s="16">
        <f>M8+M9+M10+M11</f>
        <v/>
      </c>
      <c r="N22" s="17">
        <f>SUM(B22:M22)</f>
        <v/>
      </c>
    </row>
    <row r="23">
      <c r="A23" s="5" t="inlineStr">
        <is>
          <t>TOTAL CASH OUT</t>
        </is>
      </c>
      <c r="B23" s="16">
        <f>B13+B14+B15+B16+B17+B18+B19+B20+B21</f>
        <v/>
      </c>
      <c r="C23" s="16">
        <f>C13+C14+C15+C16+C17+C18+C19+C20+C21</f>
        <v/>
      </c>
      <c r="D23" s="16">
        <f>D13+D14+D15+D16+D17+D18+D19+D20+D21</f>
        <v/>
      </c>
      <c r="E23" s="16">
        <f>E13+E14+E15+E16+E17+E18+E19+E20+E21</f>
        <v/>
      </c>
      <c r="F23" s="16">
        <f>F13+F14+F15+F16+F17+F18+F19+F20+F21</f>
        <v/>
      </c>
      <c r="G23" s="16">
        <f>G13+G14+G15+G16+G17+G18+G19+G20+G21</f>
        <v/>
      </c>
      <c r="H23" s="16">
        <f>H13+H14+H15+H16+H17+H18+H19+H20+H21</f>
        <v/>
      </c>
      <c r="I23" s="16">
        <f>I13+I14+I15+I16+I17+I18+I19+I20+I21</f>
        <v/>
      </c>
      <c r="J23" s="16">
        <f>J13+J14+J15+J16+J17+J18+J19+J20+J21</f>
        <v/>
      </c>
      <c r="K23" s="16">
        <f>K13+K14+K15+K16+K17+K18+K19+K20+K21</f>
        <v/>
      </c>
      <c r="L23" s="16">
        <f>L13+L14+L15+L16+L17+L18+L19+L20+L21</f>
        <v/>
      </c>
      <c r="M23" s="16">
        <f>M13+M14+M15+M16+M17+M18+M19+M20+M21</f>
        <v/>
      </c>
      <c r="N23" s="17">
        <f>SUM(B23:M23)</f>
        <v/>
      </c>
    </row>
    <row r="24">
      <c r="A24" s="5" t="inlineStr">
        <is>
          <t>NET CASH MOVEMENT (in minus out)</t>
        </is>
      </c>
      <c r="B24" s="16">
        <f>B22-B23</f>
        <v/>
      </c>
      <c r="C24" s="16">
        <f>C22-C23</f>
        <v/>
      </c>
      <c r="D24" s="16">
        <f>D22-D23</f>
        <v/>
      </c>
      <c r="E24" s="16">
        <f>E22-E23</f>
        <v/>
      </c>
      <c r="F24" s="16">
        <f>F22-F23</f>
        <v/>
      </c>
      <c r="G24" s="16">
        <f>G22-G23</f>
        <v/>
      </c>
      <c r="H24" s="16">
        <f>H22-H23</f>
        <v/>
      </c>
      <c r="I24" s="16">
        <f>I22-I23</f>
        <v/>
      </c>
      <c r="J24" s="16">
        <f>J22-J23</f>
        <v/>
      </c>
      <c r="K24" s="16">
        <f>K22-K23</f>
        <v/>
      </c>
      <c r="L24" s="16">
        <f>L22-L23</f>
        <v/>
      </c>
      <c r="M24" s="16">
        <f>M22-M23</f>
        <v/>
      </c>
      <c r="N24" s="17">
        <f>SUM(B24:M24)</f>
        <v/>
      </c>
    </row>
    <row r="25">
      <c r="A25" s="5" t="inlineStr">
        <is>
          <t>CLOSING CASH</t>
        </is>
      </c>
      <c r="B25" s="16">
        <f>B6+B24</f>
        <v/>
      </c>
      <c r="C25" s="16">
        <f>C6+C24</f>
        <v/>
      </c>
      <c r="D25" s="16">
        <f>D6+D24</f>
        <v/>
      </c>
      <c r="E25" s="16">
        <f>E6+E24</f>
        <v/>
      </c>
      <c r="F25" s="16">
        <f>F6+F24</f>
        <v/>
      </c>
      <c r="G25" s="16">
        <f>G6+G24</f>
        <v/>
      </c>
      <c r="H25" s="16">
        <f>H6+H24</f>
        <v/>
      </c>
      <c r="I25" s="16">
        <f>I6+I24</f>
        <v/>
      </c>
      <c r="J25" s="16">
        <f>J6+J24</f>
        <v/>
      </c>
      <c r="K25" s="16">
        <f>K6+K24</f>
        <v/>
      </c>
      <c r="L25" s="16">
        <f>L6+L24</f>
        <v/>
      </c>
      <c r="M25" s="16">
        <f>M6+M24</f>
        <v/>
      </c>
    </row>
    <row r="26">
      <c r="A26" s="5" t="inlineStr">
        <is>
          <t>Below your minimum cash line?</t>
        </is>
      </c>
      <c r="B26" s="18">
        <f>IF(B25&lt;$B$3,"BELOW","")</f>
        <v/>
      </c>
      <c r="C26" s="18">
        <f>IF(C25&lt;$B$3,"BELOW","")</f>
        <v/>
      </c>
      <c r="D26" s="18">
        <f>IF(D25&lt;$B$3,"BELOW","")</f>
        <v/>
      </c>
      <c r="E26" s="18">
        <f>IF(E25&lt;$B$3,"BELOW","")</f>
        <v/>
      </c>
      <c r="F26" s="18">
        <f>IF(F25&lt;$B$3,"BELOW","")</f>
        <v/>
      </c>
      <c r="G26" s="18">
        <f>IF(G25&lt;$B$3,"BELOW","")</f>
        <v/>
      </c>
      <c r="H26" s="18">
        <f>IF(H25&lt;$B$3,"BELOW","")</f>
        <v/>
      </c>
      <c r="I26" s="18">
        <f>IF(I25&lt;$B$3,"BELOW","")</f>
        <v/>
      </c>
      <c r="J26" s="18">
        <f>IF(J25&lt;$B$3,"BELOW","")</f>
        <v/>
      </c>
      <c r="K26" s="18">
        <f>IF(K25&lt;$B$3,"BELOW","")</f>
        <v/>
      </c>
      <c r="L26" s="18">
        <f>IF(L25&lt;$B$3,"BELOW","")</f>
        <v/>
      </c>
      <c r="M26" s="18">
        <f>IF(M25&lt;$B$3,"BELOW","")</f>
        <v/>
      </c>
    </row>
  </sheetData>
  <conditionalFormatting sqref="B25:M25">
    <cfRule type="cellIs" priority="1" operator="lessThan" dxfId="0">
      <formula>$B$3</formula>
    </cfRule>
  </conditionalFormatting>
  <conditionalFormatting sqref="B26:M26">
    <cfRule type="expression" priority="2" dxfId="1">
      <formula>B26="BELOW"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English Oak Financial</dc:creator>
  <dc:title xmlns:dc="http://purl.org/dc/elements/1.1/">Cash flow forecast template</dc:title>
  <dcterms:created xmlns:dcterms="http://purl.org/dc/terms/" xmlns:xsi="http://www.w3.org/2001/XMLSchema-instance" xsi:type="dcterms:W3CDTF">2026-10-19T06:34:26Z</dcterms:created>
  <dcterms:modified xmlns:dcterms="http://purl.org/dc/terms/" xmlns:xsi="http://www.w3.org/2001/XMLSchema-instance" xsi:type="dcterms:W3CDTF">2026-10-19T06:34:26Z</dcterms:modified>
</cp:coreProperties>
</file>