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orecast" sheetId="2" state="visible" r:id="rId2"/>
    <sheet xmlns:r="http://schemas.openxmlformats.org/officeDocument/2006/relationships" name="Actuals" sheetId="3" state="visible" r:id="rId3"/>
    <sheet xmlns:r="http://schemas.openxmlformats.org/officeDocument/2006/relationships" name="Variance" sheetId="4" state="visible" r:id="rId4"/>
    <sheet xmlns:r="http://schemas.openxmlformats.org/officeDocument/2006/relationships" name="Examp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#,##0;[Red]-#,##0"/>
    <numFmt numFmtId="167" formatCode="d mmm"/>
  </numFmts>
  <fonts count="9">
    <font>
      <name val="Calibri"/>
      <family val="2"/>
      <color theme="1"/>
      <sz val="11"/>
      <scheme val="minor"/>
    </font>
    <font>
      <b val="1"/>
      <color rgb="00033C1C"/>
      <sz val="16"/>
    </font>
    <font>
      <i val="1"/>
      <color rgb="00555555"/>
    </font>
    <font>
      <color rgb="00555555"/>
    </font>
    <font>
      <b val="1"/>
    </font>
    <font>
      <b val="1"/>
      <color rgb="00FFFFFF"/>
    </font>
    <font>
      <i val="1"/>
    </font>
    <font/>
    <font>
      <b val="1"/>
      <color rgb="008A0000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33C1C"/>
      </patternFill>
    </fill>
    <fill>
      <patternFill patternType="solid">
        <fgColor rgb="00E8EFE9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4" fillId="0" borderId="0" applyAlignment="1" pivotButton="0" quotePrefix="0" xfId="0">
      <alignment horizontal="center"/>
    </xf>
    <xf numFmtId="0" fontId="5" fillId="3" borderId="0" pivotButton="0" quotePrefix="0" xfId="0"/>
    <xf numFmtId="167" fontId="5" fillId="3" borderId="0" applyAlignment="1" pivotButton="0" quotePrefix="0" xfId="0">
      <alignment horizontal="center" wrapText="1"/>
    </xf>
    <xf numFmtId="0" fontId="5" fillId="3" borderId="0" applyAlignment="1" pivotButton="0" quotePrefix="0" xfId="0">
      <alignment horizontal="center"/>
    </xf>
    <xf numFmtId="166" fontId="0" fillId="0" borderId="0" pivotButton="0" quotePrefix="0" xfId="0"/>
    <xf numFmtId="0" fontId="4" fillId="4" borderId="0" pivotButton="0" quotePrefix="0" xfId="0"/>
    <xf numFmtId="0" fontId="0" fillId="4" borderId="0" pivotButton="0" quotePrefix="0" xfId="0"/>
    <xf numFmtId="166" fontId="0" fillId="2" borderId="1" pivotButton="0" quotePrefix="0" xfId="0"/>
    <xf numFmtId="166" fontId="4" fillId="5" borderId="1" pivotButton="0" quotePrefix="0" xfId="0"/>
    <xf numFmtId="166" fontId="4" fillId="0" borderId="0" pivotButton="0" quotePrefix="0" xfId="0"/>
    <xf numFmtId="0" fontId="0" fillId="0" borderId="0" applyAlignment="1" pivotButton="0" quotePrefix="0" xfId="0">
      <alignment horizontal="center"/>
    </xf>
    <xf numFmtId="0" fontId="6" fillId="0" borderId="0" pivotButton="0" quotePrefix="0" xfId="0"/>
    <xf numFmtId="167" fontId="5" fillId="3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8A0000"/>
      </font>
      <fill>
        <patternFill patternType="solid">
          <fgColor rgb="00F4B6B6"/>
          <bgColor rgb="00F4B6B6"/>
        </patternFill>
      </fill>
    </dxf>
    <dxf>
      <font>
        <b val="1"/>
        <color rgb="008A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13-week cash flow forecast</t>
        </is>
      </c>
    </row>
    <row r="3">
      <c r="A3" s="2" t="inlineStr">
        <is>
          <t>1. Go to the Forecast sheet. Fill the yellow cells: your business name, the Monday your first week starts, your actual bank balance today and the lowest balance you are willing to run.</t>
        </is>
      </c>
    </row>
    <row r="4">
      <c r="A4" s="2" t="inlineStr">
        <is>
          <t>2. For each week, enter what you expect to receive and pay, in the week the money actually moves (the pay date, not the period worked; the date a customer will pay, not the invoice date).</t>
        </is>
      </c>
    </row>
    <row r="5">
      <c r="A5" s="2" t="inlineStr">
        <is>
          <t>3. Totals, net cash movement and closing cash calculate for you. Each week's closing cash becomes the next week's opening cash. A week that ends below your minimum is flagged and shaded.</t>
        </is>
      </c>
    </row>
    <row r="6">
      <c r="A6" s="2" t="inlineStr">
        <is>
          <t>4. Once a week has passed, enter what really happened on the Actuals sheet (same layout). The Variance sheet shows actual minus forecast, so you can see where your estimates were off.</t>
        </is>
      </c>
    </row>
    <row r="7">
      <c r="A7" s="2" t="inlineStr">
        <is>
          <t>5. Each week, roll the forecast forward: replace the old first week with a new last week, and reset opening cash to the real bank balance.</t>
        </is>
      </c>
    </row>
    <row r="8">
      <c r="A8" s="2" t="inlineStr">
        <is>
          <t>6. The Example sheet shows the same layout filled with invented numbers so you can see how the rows connect. Do not use its figures.</t>
        </is>
      </c>
    </row>
    <row r="9">
      <c r="A9" s="2" t="inlineStr">
        <is>
          <t>Nothing is stored or sent anywhere. This file is yours to copy and change.</t>
        </is>
      </c>
    </row>
    <row r="11">
      <c r="A11" s="3" t="inlineStr">
        <is>
          <t>General information only, not tax, legal or investment advice. English Oak Financial does not prepare tax returns, perform audits or give investment advice. Example numbers are invented.</t>
        </is>
      </c>
    </row>
    <row r="12">
      <c r="A12" s="4" t="inlineStr">
        <is>
          <t>English Oak Financial, Lehi, Utah. englishoakfinancial.com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5" t="inlineStr">
        <is>
          <t>Business name</t>
        </is>
      </c>
      <c r="B1" s="6" t="n"/>
    </row>
    <row r="2">
      <c r="A2" s="5" t="inlineStr">
        <is>
          <t>First week starts (a Monday)</t>
        </is>
      </c>
      <c r="B2" s="7" t="n">
        <v>46328</v>
      </c>
    </row>
    <row r="3">
      <c r="A3" s="5" t="inlineStr">
        <is>
          <t>Opening cash: your actual bank balance today</t>
        </is>
      </c>
      <c r="B3" s="8" t="n"/>
    </row>
    <row r="4">
      <c r="A4" s="5" t="inlineStr">
        <is>
          <t>Minimum cash line: the lowest balance you are willing to run</t>
        </is>
      </c>
      <c r="B4" s="8" t="n"/>
    </row>
    <row r="5">
      <c r="B5" s="9" t="inlineStr">
        <is>
          <t>Week 1</t>
        </is>
      </c>
      <c r="C5" s="9" t="inlineStr">
        <is>
          <t>Week 2</t>
        </is>
      </c>
      <c r="D5" s="9" t="inlineStr">
        <is>
          <t>Week 3</t>
        </is>
      </c>
      <c r="E5" s="9" t="inlineStr">
        <is>
          <t>Week 4</t>
        </is>
      </c>
      <c r="F5" s="9" t="inlineStr">
        <is>
          <t>Week 5</t>
        </is>
      </c>
      <c r="G5" s="9" t="inlineStr">
        <is>
          <t>Week 6</t>
        </is>
      </c>
      <c r="H5" s="9" t="inlineStr">
        <is>
          <t>Week 7</t>
        </is>
      </c>
      <c r="I5" s="9" t="inlineStr">
        <is>
          <t>Week 8</t>
        </is>
      </c>
      <c r="J5" s="9" t="inlineStr">
        <is>
          <t>Week 9</t>
        </is>
      </c>
      <c r="K5" s="9" t="inlineStr">
        <is>
          <t>Week 10</t>
        </is>
      </c>
      <c r="L5" s="9" t="inlineStr">
        <is>
          <t>Week 11</t>
        </is>
      </c>
      <c r="M5" s="9" t="inlineStr">
        <is>
          <t>Week 12</t>
        </is>
      </c>
      <c r="N5" s="9" t="inlineStr">
        <is>
          <t>Week 13</t>
        </is>
      </c>
    </row>
    <row r="6">
      <c r="A6" s="10" t="inlineStr">
        <is>
          <t>Line</t>
        </is>
      </c>
      <c r="B6" s="11">
        <f>$B$2+0</f>
        <v/>
      </c>
      <c r="C6" s="11">
        <f>$B$2+7</f>
        <v/>
      </c>
      <c r="D6" s="11">
        <f>$B$2+14</f>
        <v/>
      </c>
      <c r="E6" s="11">
        <f>$B$2+21</f>
        <v/>
      </c>
      <c r="F6" s="11">
        <f>$B$2+28</f>
        <v/>
      </c>
      <c r="G6" s="11">
        <f>$B$2+35</f>
        <v/>
      </c>
      <c r="H6" s="11">
        <f>$B$2+42</f>
        <v/>
      </c>
      <c r="I6" s="11">
        <f>$B$2+49</f>
        <v/>
      </c>
      <c r="J6" s="11">
        <f>$B$2+56</f>
        <v/>
      </c>
      <c r="K6" s="11">
        <f>$B$2+63</f>
        <v/>
      </c>
      <c r="L6" s="11">
        <f>$B$2+70</f>
        <v/>
      </c>
      <c r="M6" s="11">
        <f>$B$2+77</f>
        <v/>
      </c>
      <c r="N6" s="11">
        <f>$B$2+84</f>
        <v/>
      </c>
      <c r="O6" s="12" t="inlineStr">
        <is>
          <t>Total</t>
        </is>
      </c>
    </row>
    <row r="7">
      <c r="A7" s="5" t="inlineStr">
        <is>
          <t>Opening cash</t>
        </is>
      </c>
      <c r="B7" s="13">
        <f>$B$3</f>
        <v/>
      </c>
      <c r="C7" s="13">
        <f>B25</f>
        <v/>
      </c>
      <c r="D7" s="13">
        <f>C25</f>
        <v/>
      </c>
      <c r="E7" s="13">
        <f>D25</f>
        <v/>
      </c>
      <c r="F7" s="13">
        <f>E25</f>
        <v/>
      </c>
      <c r="G7" s="13">
        <f>F25</f>
        <v/>
      </c>
      <c r="H7" s="13">
        <f>G25</f>
        <v/>
      </c>
      <c r="I7" s="13">
        <f>H25</f>
        <v/>
      </c>
      <c r="J7" s="13">
        <f>I25</f>
        <v/>
      </c>
      <c r="K7" s="13">
        <f>J25</f>
        <v/>
      </c>
      <c r="L7" s="13">
        <f>K25</f>
        <v/>
      </c>
      <c r="M7" s="13">
        <f>L25</f>
        <v/>
      </c>
      <c r="N7" s="13">
        <f>M25</f>
        <v/>
      </c>
    </row>
    <row r="8">
      <c r="A8" s="14" t="inlineStr">
        <is>
          <t>CASH IN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</row>
    <row r="9">
      <c r="A9" t="inlineStr">
        <is>
          <t>Customer receipts: invoices already issued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3">
        <f>SUM(B9:N9)</f>
        <v/>
      </c>
    </row>
    <row r="10">
      <c r="A10" t="inlineStr">
        <is>
          <t>Customer receipts: new sales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3">
        <f>SUM(B10:N10)</f>
        <v/>
      </c>
    </row>
    <row r="11">
      <c r="A11" t="inlineStr">
        <is>
          <t>Other cash in (deposits, refunds, interest, agreed funding)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3">
        <f>SUM(B11:N11)</f>
        <v/>
      </c>
    </row>
    <row r="12">
      <c r="A12" s="14" t="inlineStr">
        <is>
          <t>CASH OUT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</row>
    <row r="13">
      <c r="A13" t="inlineStr">
        <is>
          <t>Payroll and payroll costs</t>
        </is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3">
        <f>SUM(B13:N13)</f>
        <v/>
      </c>
    </row>
    <row r="14">
      <c r="A14" t="inlineStr">
        <is>
          <t>Contractors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3">
        <f>SUM(B14:N14)</f>
        <v/>
      </c>
    </row>
    <row r="15">
      <c r="A15" t="inlineStr">
        <is>
          <t>Rent and utilities</t>
        </is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3">
        <f>SUM(B15:N15)</f>
        <v/>
      </c>
    </row>
    <row r="16">
      <c r="A16" t="inlineStr">
        <is>
          <t>Supplier payments</t>
        </is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3">
        <f>SUM(B16:N16)</f>
        <v/>
      </c>
    </row>
    <row r="17">
      <c r="A17" t="inlineStr">
        <is>
          <t>Software and subscriptions</t>
        </is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3">
        <f>SUM(B17:N17)</f>
        <v/>
      </c>
    </row>
    <row r="18">
      <c r="A18" t="inlineStr">
        <is>
          <t>Loan repayments and interest</t>
        </is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3">
        <f>SUM(B18:N18)</f>
        <v/>
      </c>
    </row>
    <row r="19">
      <c r="A19" t="inlineStr">
        <is>
          <t>Tax payments</t>
        </is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3">
        <f>SUM(B19:N19)</f>
        <v/>
      </c>
    </row>
    <row r="20">
      <c r="A20" t="inlineStr">
        <is>
          <t>Owner draws</t>
        </is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3">
        <f>SUM(B20:N20)</f>
        <v/>
      </c>
    </row>
    <row r="21">
      <c r="A21" t="inlineStr">
        <is>
          <t>One-off purchases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3">
        <f>SUM(B21:N21)</f>
        <v/>
      </c>
    </row>
    <row r="22">
      <c r="A22" s="5" t="inlineStr">
        <is>
          <t>TOTAL CASH IN</t>
        </is>
      </c>
      <c r="B22" s="17">
        <f>B9+B10+B11</f>
        <v/>
      </c>
      <c r="C22" s="17">
        <f>C9+C10+C11</f>
        <v/>
      </c>
      <c r="D22" s="17">
        <f>D9+D10+D11</f>
        <v/>
      </c>
      <c r="E22" s="17">
        <f>E9+E10+E11</f>
        <v/>
      </c>
      <c r="F22" s="17">
        <f>F9+F10+F11</f>
        <v/>
      </c>
      <c r="G22" s="17">
        <f>G9+G10+G11</f>
        <v/>
      </c>
      <c r="H22" s="17">
        <f>H9+H10+H11</f>
        <v/>
      </c>
      <c r="I22" s="17">
        <f>I9+I10+I11</f>
        <v/>
      </c>
      <c r="J22" s="17">
        <f>J9+J10+J11</f>
        <v/>
      </c>
      <c r="K22" s="17">
        <f>K9+K10+K11</f>
        <v/>
      </c>
      <c r="L22" s="17">
        <f>L9+L10+L11</f>
        <v/>
      </c>
      <c r="M22" s="17">
        <f>M9+M10+M11</f>
        <v/>
      </c>
      <c r="N22" s="17">
        <f>N9+N10+N11</f>
        <v/>
      </c>
      <c r="O22" s="18">
        <f>SUM(B22:N22)</f>
        <v/>
      </c>
    </row>
    <row r="23">
      <c r="A23" s="5" t="inlineStr">
        <is>
          <t>TOTAL CASH OUT</t>
        </is>
      </c>
      <c r="B23" s="17">
        <f>B13+B14+B15+B16+B17+B18+B19+B20+B21</f>
        <v/>
      </c>
      <c r="C23" s="17">
        <f>C13+C14+C15+C16+C17+C18+C19+C20+C21</f>
        <v/>
      </c>
      <c r="D23" s="17">
        <f>D13+D14+D15+D16+D17+D18+D19+D20+D21</f>
        <v/>
      </c>
      <c r="E23" s="17">
        <f>E13+E14+E15+E16+E17+E18+E19+E20+E21</f>
        <v/>
      </c>
      <c r="F23" s="17">
        <f>F13+F14+F15+F16+F17+F18+F19+F20+F21</f>
        <v/>
      </c>
      <c r="G23" s="17">
        <f>G13+G14+G15+G16+G17+G18+G19+G20+G21</f>
        <v/>
      </c>
      <c r="H23" s="17">
        <f>H13+H14+H15+H16+H17+H18+H19+H20+H21</f>
        <v/>
      </c>
      <c r="I23" s="17">
        <f>I13+I14+I15+I16+I17+I18+I19+I20+I21</f>
        <v/>
      </c>
      <c r="J23" s="17">
        <f>J13+J14+J15+J16+J17+J18+J19+J20+J21</f>
        <v/>
      </c>
      <c r="K23" s="17">
        <f>K13+K14+K15+K16+K17+K18+K19+K20+K21</f>
        <v/>
      </c>
      <c r="L23" s="17">
        <f>L13+L14+L15+L16+L17+L18+L19+L20+L21</f>
        <v/>
      </c>
      <c r="M23" s="17">
        <f>M13+M14+M15+M16+M17+M18+M19+M20+M21</f>
        <v/>
      </c>
      <c r="N23" s="17">
        <f>N13+N14+N15+N16+N17+N18+N19+N20+N21</f>
        <v/>
      </c>
      <c r="O23" s="18">
        <f>SUM(B23:N23)</f>
        <v/>
      </c>
    </row>
    <row r="24">
      <c r="A24" s="5" t="inlineStr">
        <is>
          <t>NET CASH MOVEMENT (in minus out)</t>
        </is>
      </c>
      <c r="B24" s="17">
        <f>B22-B23</f>
        <v/>
      </c>
      <c r="C24" s="17">
        <f>C22-C23</f>
        <v/>
      </c>
      <c r="D24" s="17">
        <f>D22-D23</f>
        <v/>
      </c>
      <c r="E24" s="17">
        <f>E22-E23</f>
        <v/>
      </c>
      <c r="F24" s="17">
        <f>F22-F23</f>
        <v/>
      </c>
      <c r="G24" s="17">
        <f>G22-G23</f>
        <v/>
      </c>
      <c r="H24" s="17">
        <f>H22-H23</f>
        <v/>
      </c>
      <c r="I24" s="17">
        <f>I22-I23</f>
        <v/>
      </c>
      <c r="J24" s="17">
        <f>J22-J23</f>
        <v/>
      </c>
      <c r="K24" s="17">
        <f>K22-K23</f>
        <v/>
      </c>
      <c r="L24" s="17">
        <f>L22-L23</f>
        <v/>
      </c>
      <c r="M24" s="17">
        <f>M22-M23</f>
        <v/>
      </c>
      <c r="N24" s="17">
        <f>N22-N23</f>
        <v/>
      </c>
      <c r="O24" s="18">
        <f>SUM(B24:N24)</f>
        <v/>
      </c>
    </row>
    <row r="25">
      <c r="A25" s="5" t="inlineStr">
        <is>
          <t>CLOSING CASH</t>
        </is>
      </c>
      <c r="B25" s="17">
        <f>B7+B24</f>
        <v/>
      </c>
      <c r="C25" s="17">
        <f>C7+C24</f>
        <v/>
      </c>
      <c r="D25" s="17">
        <f>D7+D24</f>
        <v/>
      </c>
      <c r="E25" s="17">
        <f>E7+E24</f>
        <v/>
      </c>
      <c r="F25" s="17">
        <f>F7+F24</f>
        <v/>
      </c>
      <c r="G25" s="17">
        <f>G7+G24</f>
        <v/>
      </c>
      <c r="H25" s="17">
        <f>H7+H24</f>
        <v/>
      </c>
      <c r="I25" s="17">
        <f>I7+I24</f>
        <v/>
      </c>
      <c r="J25" s="17">
        <f>J7+J24</f>
        <v/>
      </c>
      <c r="K25" s="17">
        <f>K7+K24</f>
        <v/>
      </c>
      <c r="L25" s="17">
        <f>L7+L24</f>
        <v/>
      </c>
      <c r="M25" s="17">
        <f>M7+M24</f>
        <v/>
      </c>
      <c r="N25" s="17">
        <f>N7+N24</f>
        <v/>
      </c>
    </row>
    <row r="26">
      <c r="A26" s="5" t="inlineStr">
        <is>
          <t>Below your minimum cash line?</t>
        </is>
      </c>
      <c r="B26" s="19">
        <f>IF(B25&lt;$B$4,"BELOW","")</f>
        <v/>
      </c>
      <c r="C26" s="19">
        <f>IF(C25&lt;$B$4,"BELOW","")</f>
        <v/>
      </c>
      <c r="D26" s="19">
        <f>IF(D25&lt;$B$4,"BELOW","")</f>
        <v/>
      </c>
      <c r="E26" s="19">
        <f>IF(E25&lt;$B$4,"BELOW","")</f>
        <v/>
      </c>
      <c r="F26" s="19">
        <f>IF(F25&lt;$B$4,"BELOW","")</f>
        <v/>
      </c>
      <c r="G26" s="19">
        <f>IF(G25&lt;$B$4,"BELOW","")</f>
        <v/>
      </c>
      <c r="H26" s="19">
        <f>IF(H25&lt;$B$4,"BELOW","")</f>
        <v/>
      </c>
      <c r="I26" s="19">
        <f>IF(I25&lt;$B$4,"BELOW","")</f>
        <v/>
      </c>
      <c r="J26" s="19">
        <f>IF(J25&lt;$B$4,"BELOW","")</f>
        <v/>
      </c>
      <c r="K26" s="19">
        <f>IF(K25&lt;$B$4,"BELOW","")</f>
        <v/>
      </c>
      <c r="L26" s="19">
        <f>IF(L25&lt;$B$4,"BELOW","")</f>
        <v/>
      </c>
      <c r="M26" s="19">
        <f>IF(M25&lt;$B$4,"BELOW","")</f>
        <v/>
      </c>
      <c r="N26" s="19">
        <f>IF(N25&lt;$B$4,"BELOW","")</f>
        <v/>
      </c>
    </row>
  </sheetData>
  <conditionalFormatting sqref="B25:N25">
    <cfRule type="cellIs" priority="1" operator="lessThan" dxfId="0">
      <formula>$B$4</formula>
    </cfRule>
  </conditionalFormatting>
  <conditionalFormatting sqref="B26:N26">
    <cfRule type="expression" priority="2" dxfId="1">
      <formula>B26="BELOW"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5" t="inlineStr">
        <is>
          <t>Enter what actually happened, week by week (same layout as Forecast).</t>
        </is>
      </c>
    </row>
    <row r="2">
      <c r="A2" s="20" t="inlineStr">
        <is>
          <t>Opening cash comes from the actual bank balance in Week 1, then carries forward.</t>
        </is>
      </c>
    </row>
    <row r="3">
      <c r="A3" t="inlineStr">
        <is>
          <t>Opening cash (from Forecast)</t>
        </is>
      </c>
      <c r="B3" s="13">
        <f>Forecast!B3</f>
        <v/>
      </c>
    </row>
    <row r="6">
      <c r="A6" s="10" t="inlineStr">
        <is>
          <t>Line</t>
        </is>
      </c>
      <c r="B6" s="11">
        <f>Forecast!B6</f>
        <v/>
      </c>
      <c r="C6" s="11">
        <f>Forecast!C6</f>
        <v/>
      </c>
      <c r="D6" s="11">
        <f>Forecast!D6</f>
        <v/>
      </c>
      <c r="E6" s="11">
        <f>Forecast!E6</f>
        <v/>
      </c>
      <c r="F6" s="11">
        <f>Forecast!F6</f>
        <v/>
      </c>
      <c r="G6" s="11">
        <f>Forecast!G6</f>
        <v/>
      </c>
      <c r="H6" s="11">
        <f>Forecast!H6</f>
        <v/>
      </c>
      <c r="I6" s="11">
        <f>Forecast!I6</f>
        <v/>
      </c>
      <c r="J6" s="11">
        <f>Forecast!J6</f>
        <v/>
      </c>
      <c r="K6" s="11">
        <f>Forecast!K6</f>
        <v/>
      </c>
      <c r="L6" s="11">
        <f>Forecast!L6</f>
        <v/>
      </c>
      <c r="M6" s="11">
        <f>Forecast!M6</f>
        <v/>
      </c>
      <c r="N6" s="11">
        <f>Forecast!N6</f>
        <v/>
      </c>
      <c r="O6" s="12" t="inlineStr">
        <is>
          <t>Total</t>
        </is>
      </c>
    </row>
    <row r="7">
      <c r="A7" s="5" t="inlineStr">
        <is>
          <t>Opening cash</t>
        </is>
      </c>
      <c r="B7" s="13">
        <f>$B$3</f>
        <v/>
      </c>
      <c r="C7" s="13">
        <f>B25</f>
        <v/>
      </c>
      <c r="D7" s="13">
        <f>C25</f>
        <v/>
      </c>
      <c r="E7" s="13">
        <f>D25</f>
        <v/>
      </c>
      <c r="F7" s="13">
        <f>E25</f>
        <v/>
      </c>
      <c r="G7" s="13">
        <f>F25</f>
        <v/>
      </c>
      <c r="H7" s="13">
        <f>G25</f>
        <v/>
      </c>
      <c r="I7" s="13">
        <f>H25</f>
        <v/>
      </c>
      <c r="J7" s="13">
        <f>I25</f>
        <v/>
      </c>
      <c r="K7" s="13">
        <f>J25</f>
        <v/>
      </c>
      <c r="L7" s="13">
        <f>K25</f>
        <v/>
      </c>
      <c r="M7" s="13">
        <f>L25</f>
        <v/>
      </c>
      <c r="N7" s="13">
        <f>M25</f>
        <v/>
      </c>
    </row>
    <row r="8">
      <c r="A8" s="14" t="inlineStr">
        <is>
          <t>CASH IN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</row>
    <row r="9">
      <c r="A9" t="inlineStr">
        <is>
          <t>Customer receipts: invoices already issued</t>
        </is>
      </c>
      <c r="B9" s="16" t="n"/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6" t="n"/>
      <c r="M9" s="16" t="n"/>
      <c r="N9" s="16" t="n"/>
      <c r="O9" s="13">
        <f>SUM(B9:N9)</f>
        <v/>
      </c>
    </row>
    <row r="10">
      <c r="A10" t="inlineStr">
        <is>
          <t>Customer receipts: new sales</t>
        </is>
      </c>
      <c r="B10" s="16" t="n"/>
      <c r="C10" s="16" t="n"/>
      <c r="D10" s="16" t="n"/>
      <c r="E10" s="16" t="n"/>
      <c r="F10" s="16" t="n"/>
      <c r="G10" s="16" t="n"/>
      <c r="H10" s="16" t="n"/>
      <c r="I10" s="16" t="n"/>
      <c r="J10" s="16" t="n"/>
      <c r="K10" s="16" t="n"/>
      <c r="L10" s="16" t="n"/>
      <c r="M10" s="16" t="n"/>
      <c r="N10" s="16" t="n"/>
      <c r="O10" s="13">
        <f>SUM(B10:N10)</f>
        <v/>
      </c>
    </row>
    <row r="11">
      <c r="A11" t="inlineStr">
        <is>
          <t>Other cash in (deposits, refunds, interest, agreed funding)</t>
        </is>
      </c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3">
        <f>SUM(B11:N11)</f>
        <v/>
      </c>
    </row>
    <row r="12">
      <c r="A12" s="14" t="inlineStr">
        <is>
          <t>CASH OUT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</row>
    <row r="13">
      <c r="A13" t="inlineStr">
        <is>
          <t>Payroll and payroll costs</t>
        </is>
      </c>
      <c r="B13" s="16" t="n"/>
      <c r="C13" s="16" t="n"/>
      <c r="D13" s="16" t="n"/>
      <c r="E13" s="16" t="n"/>
      <c r="F13" s="16" t="n"/>
      <c r="G13" s="16" t="n"/>
      <c r="H13" s="16" t="n"/>
      <c r="I13" s="16" t="n"/>
      <c r="J13" s="16" t="n"/>
      <c r="K13" s="16" t="n"/>
      <c r="L13" s="16" t="n"/>
      <c r="M13" s="16" t="n"/>
      <c r="N13" s="16" t="n"/>
      <c r="O13" s="13">
        <f>SUM(B13:N13)</f>
        <v/>
      </c>
    </row>
    <row r="14">
      <c r="A14" t="inlineStr">
        <is>
          <t>Contractors</t>
        </is>
      </c>
      <c r="B14" s="16" t="n"/>
      <c r="C14" s="16" t="n"/>
      <c r="D14" s="16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3">
        <f>SUM(B14:N14)</f>
        <v/>
      </c>
    </row>
    <row r="15">
      <c r="A15" t="inlineStr">
        <is>
          <t>Rent and utilities</t>
        </is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6" t="n"/>
      <c r="O15" s="13">
        <f>SUM(B15:N15)</f>
        <v/>
      </c>
    </row>
    <row r="16">
      <c r="A16" t="inlineStr">
        <is>
          <t>Supplier payments</t>
        </is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6" t="n"/>
      <c r="O16" s="13">
        <f>SUM(B16:N16)</f>
        <v/>
      </c>
    </row>
    <row r="17">
      <c r="A17" t="inlineStr">
        <is>
          <t>Software and subscriptions</t>
        </is>
      </c>
      <c r="B17" s="16" t="n"/>
      <c r="C17" s="16" t="n"/>
      <c r="D17" s="16" t="n"/>
      <c r="E17" s="16" t="n"/>
      <c r="F17" s="16" t="n"/>
      <c r="G17" s="16" t="n"/>
      <c r="H17" s="16" t="n"/>
      <c r="I17" s="16" t="n"/>
      <c r="J17" s="16" t="n"/>
      <c r="K17" s="16" t="n"/>
      <c r="L17" s="16" t="n"/>
      <c r="M17" s="16" t="n"/>
      <c r="N17" s="16" t="n"/>
      <c r="O17" s="13">
        <f>SUM(B17:N17)</f>
        <v/>
      </c>
    </row>
    <row r="18">
      <c r="A18" t="inlineStr">
        <is>
          <t>Loan repayments and interest</t>
        </is>
      </c>
      <c r="B18" s="16" t="n"/>
      <c r="C18" s="16" t="n"/>
      <c r="D18" s="16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3">
        <f>SUM(B18:N18)</f>
        <v/>
      </c>
    </row>
    <row r="19">
      <c r="A19" t="inlineStr">
        <is>
          <t>Tax payments</t>
        </is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6" t="n"/>
      <c r="O19" s="13">
        <f>SUM(B19:N19)</f>
        <v/>
      </c>
    </row>
    <row r="20">
      <c r="A20" t="inlineStr">
        <is>
          <t>Owner draws</t>
        </is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3">
        <f>SUM(B20:N20)</f>
        <v/>
      </c>
    </row>
    <row r="21">
      <c r="A21" t="inlineStr">
        <is>
          <t>One-off purchases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3">
        <f>SUM(B21:N21)</f>
        <v/>
      </c>
    </row>
    <row r="22">
      <c r="A22" s="5" t="inlineStr">
        <is>
          <t>TOTAL CASH IN</t>
        </is>
      </c>
      <c r="B22" s="17">
        <f>B9+B10+B11</f>
        <v/>
      </c>
      <c r="C22" s="17">
        <f>C9+C10+C11</f>
        <v/>
      </c>
      <c r="D22" s="17">
        <f>D9+D10+D11</f>
        <v/>
      </c>
      <c r="E22" s="17">
        <f>E9+E10+E11</f>
        <v/>
      </c>
      <c r="F22" s="17">
        <f>F9+F10+F11</f>
        <v/>
      </c>
      <c r="G22" s="17">
        <f>G9+G10+G11</f>
        <v/>
      </c>
      <c r="H22" s="17">
        <f>H9+H10+H11</f>
        <v/>
      </c>
      <c r="I22" s="17">
        <f>I9+I10+I11</f>
        <v/>
      </c>
      <c r="J22" s="17">
        <f>J9+J10+J11</f>
        <v/>
      </c>
      <c r="K22" s="17">
        <f>K9+K10+K11</f>
        <v/>
      </c>
      <c r="L22" s="17">
        <f>L9+L10+L11</f>
        <v/>
      </c>
      <c r="M22" s="17">
        <f>M9+M10+M11</f>
        <v/>
      </c>
      <c r="N22" s="17">
        <f>N9+N10+N11</f>
        <v/>
      </c>
      <c r="O22" s="18">
        <f>SUM(B22:N22)</f>
        <v/>
      </c>
    </row>
    <row r="23">
      <c r="A23" s="5" t="inlineStr">
        <is>
          <t>TOTAL CASH OUT</t>
        </is>
      </c>
      <c r="B23" s="17">
        <f>B13+B14+B15+B16+B17+B18+B19+B20+B21</f>
        <v/>
      </c>
      <c r="C23" s="17">
        <f>C13+C14+C15+C16+C17+C18+C19+C20+C21</f>
        <v/>
      </c>
      <c r="D23" s="17">
        <f>D13+D14+D15+D16+D17+D18+D19+D20+D21</f>
        <v/>
      </c>
      <c r="E23" s="17">
        <f>E13+E14+E15+E16+E17+E18+E19+E20+E21</f>
        <v/>
      </c>
      <c r="F23" s="17">
        <f>F13+F14+F15+F16+F17+F18+F19+F20+F21</f>
        <v/>
      </c>
      <c r="G23" s="17">
        <f>G13+G14+G15+G16+G17+G18+G19+G20+G21</f>
        <v/>
      </c>
      <c r="H23" s="17">
        <f>H13+H14+H15+H16+H17+H18+H19+H20+H21</f>
        <v/>
      </c>
      <c r="I23" s="17">
        <f>I13+I14+I15+I16+I17+I18+I19+I20+I21</f>
        <v/>
      </c>
      <c r="J23" s="17">
        <f>J13+J14+J15+J16+J17+J18+J19+J20+J21</f>
        <v/>
      </c>
      <c r="K23" s="17">
        <f>K13+K14+K15+K16+K17+K18+K19+K20+K21</f>
        <v/>
      </c>
      <c r="L23" s="17">
        <f>L13+L14+L15+L16+L17+L18+L19+L20+L21</f>
        <v/>
      </c>
      <c r="M23" s="17">
        <f>M13+M14+M15+M16+M17+M18+M19+M20+M21</f>
        <v/>
      </c>
      <c r="N23" s="17">
        <f>N13+N14+N15+N16+N17+N18+N19+N20+N21</f>
        <v/>
      </c>
      <c r="O23" s="18">
        <f>SUM(B23:N23)</f>
        <v/>
      </c>
    </row>
    <row r="24">
      <c r="A24" s="5" t="inlineStr">
        <is>
          <t>NET CASH MOVEMENT (in minus out)</t>
        </is>
      </c>
      <c r="B24" s="17">
        <f>B22-B23</f>
        <v/>
      </c>
      <c r="C24" s="17">
        <f>C22-C23</f>
        <v/>
      </c>
      <c r="D24" s="17">
        <f>D22-D23</f>
        <v/>
      </c>
      <c r="E24" s="17">
        <f>E22-E23</f>
        <v/>
      </c>
      <c r="F24" s="17">
        <f>F22-F23</f>
        <v/>
      </c>
      <c r="G24" s="17">
        <f>G22-G23</f>
        <v/>
      </c>
      <c r="H24" s="17">
        <f>H22-H23</f>
        <v/>
      </c>
      <c r="I24" s="17">
        <f>I22-I23</f>
        <v/>
      </c>
      <c r="J24" s="17">
        <f>J22-J23</f>
        <v/>
      </c>
      <c r="K24" s="17">
        <f>K22-K23</f>
        <v/>
      </c>
      <c r="L24" s="17">
        <f>L22-L23</f>
        <v/>
      </c>
      <c r="M24" s="17">
        <f>M22-M23</f>
        <v/>
      </c>
      <c r="N24" s="17">
        <f>N22-N23</f>
        <v/>
      </c>
      <c r="O24" s="18">
        <f>SUM(B24:N24)</f>
        <v/>
      </c>
    </row>
    <row r="25">
      <c r="A25" s="5" t="inlineStr">
        <is>
          <t>CLOSING CASH</t>
        </is>
      </c>
      <c r="B25" s="17">
        <f>B7+B24</f>
        <v/>
      </c>
      <c r="C25" s="17">
        <f>C7+C24</f>
        <v/>
      </c>
      <c r="D25" s="17">
        <f>D7+D24</f>
        <v/>
      </c>
      <c r="E25" s="17">
        <f>E7+E24</f>
        <v/>
      </c>
      <c r="F25" s="17">
        <f>F7+F24</f>
        <v/>
      </c>
      <c r="G25" s="17">
        <f>G7+G24</f>
        <v/>
      </c>
      <c r="H25" s="17">
        <f>H7+H24</f>
        <v/>
      </c>
      <c r="I25" s="17">
        <f>I7+I24</f>
        <v/>
      </c>
      <c r="J25" s="17">
        <f>J7+J24</f>
        <v/>
      </c>
      <c r="K25" s="17">
        <f>K7+K24</f>
        <v/>
      </c>
      <c r="L25" s="17">
        <f>L7+L24</f>
        <v/>
      </c>
      <c r="M25" s="17">
        <f>M7+M24</f>
        <v/>
      </c>
      <c r="N25" s="17">
        <f>N7+N24</f>
        <v/>
      </c>
    </row>
    <row r="26">
      <c r="A26" s="5" t="inlineStr">
        <is>
          <t>Below your minimum cash line?</t>
        </is>
      </c>
      <c r="B26" s="19">
        <f>IF(B25&lt;Forecast!$B$4,"BELOW","")</f>
        <v/>
      </c>
      <c r="C26" s="19">
        <f>IF(C25&lt;Forecast!$B$4,"BELOW","")</f>
        <v/>
      </c>
      <c r="D26" s="19">
        <f>IF(D25&lt;Forecast!$B$4,"BELOW","")</f>
        <v/>
      </c>
      <c r="E26" s="19">
        <f>IF(E25&lt;Forecast!$B$4,"BELOW","")</f>
        <v/>
      </c>
      <c r="F26" s="19">
        <f>IF(F25&lt;Forecast!$B$4,"BELOW","")</f>
        <v/>
      </c>
      <c r="G26" s="19">
        <f>IF(G25&lt;Forecast!$B$4,"BELOW","")</f>
        <v/>
      </c>
      <c r="H26" s="19">
        <f>IF(H25&lt;Forecast!$B$4,"BELOW","")</f>
        <v/>
      </c>
      <c r="I26" s="19">
        <f>IF(I25&lt;Forecast!$B$4,"BELOW","")</f>
        <v/>
      </c>
      <c r="J26" s="19">
        <f>IF(J25&lt;Forecast!$B$4,"BELOW","")</f>
        <v/>
      </c>
      <c r="K26" s="19">
        <f>IF(K25&lt;Forecast!$B$4,"BELOW","")</f>
        <v/>
      </c>
      <c r="L26" s="19">
        <f>IF(L25&lt;Forecast!$B$4,"BELOW","")</f>
        <v/>
      </c>
      <c r="M26" s="19">
        <f>IF(M25&lt;Forecast!$B$4,"BELOW","")</f>
        <v/>
      </c>
      <c r="N26" s="19">
        <f>IF(N25&lt;Forecast!$B$4,"BELOW","")</f>
        <v/>
      </c>
    </row>
  </sheetData>
  <conditionalFormatting sqref="B25:N25">
    <cfRule type="cellIs" priority="1" operator="lessThan" dxfId="0">
      <formula>Forecast!$B$4</formula>
    </cfRule>
  </conditionalFormatting>
  <conditionalFormatting sqref="B26:N26">
    <cfRule type="expression" priority="2" dxfId="1">
      <formula>B26="BELOW"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5" t="inlineStr">
        <is>
          <t>Actual minus forecast. Positive cash in or closing cash is better than forecast; positive cash out means you paid more.</t>
        </is>
      </c>
    </row>
    <row r="3">
      <c r="A3" s="10" t="inlineStr">
        <is>
          <t>Line</t>
        </is>
      </c>
      <c r="B3" s="21">
        <f>Forecast!B6</f>
        <v/>
      </c>
      <c r="C3" s="21">
        <f>Forecast!C6</f>
        <v/>
      </c>
      <c r="D3" s="21">
        <f>Forecast!D6</f>
        <v/>
      </c>
      <c r="E3" s="21">
        <f>Forecast!E6</f>
        <v/>
      </c>
      <c r="F3" s="21">
        <f>Forecast!F6</f>
        <v/>
      </c>
      <c r="G3" s="21">
        <f>Forecast!G6</f>
        <v/>
      </c>
      <c r="H3" s="21">
        <f>Forecast!H6</f>
        <v/>
      </c>
      <c r="I3" s="21">
        <f>Forecast!I6</f>
        <v/>
      </c>
      <c r="J3" s="21">
        <f>Forecast!J6</f>
        <v/>
      </c>
      <c r="K3" s="21">
        <f>Forecast!K6</f>
        <v/>
      </c>
      <c r="L3" s="21">
        <f>Forecast!L6</f>
        <v/>
      </c>
      <c r="M3" s="21">
        <f>Forecast!M6</f>
        <v/>
      </c>
      <c r="N3" s="21">
        <f>Forecast!N6</f>
        <v/>
      </c>
    </row>
    <row r="4">
      <c r="A4" s="22">
        <f>Forecast!A9</f>
        <v/>
      </c>
      <c r="B4" s="13">
        <f>IF(Actuals!B9="","",Actuals!B9-Forecast!B9)</f>
        <v/>
      </c>
      <c r="C4" s="13">
        <f>IF(Actuals!C9="","",Actuals!C9-Forecast!C9)</f>
        <v/>
      </c>
      <c r="D4" s="13">
        <f>IF(Actuals!D9="","",Actuals!D9-Forecast!D9)</f>
        <v/>
      </c>
      <c r="E4" s="13">
        <f>IF(Actuals!E9="","",Actuals!E9-Forecast!E9)</f>
        <v/>
      </c>
      <c r="F4" s="13">
        <f>IF(Actuals!F9="","",Actuals!F9-Forecast!F9)</f>
        <v/>
      </c>
      <c r="G4" s="13">
        <f>IF(Actuals!G9="","",Actuals!G9-Forecast!G9)</f>
        <v/>
      </c>
      <c r="H4" s="13">
        <f>IF(Actuals!H9="","",Actuals!H9-Forecast!H9)</f>
        <v/>
      </c>
      <c r="I4" s="13">
        <f>IF(Actuals!I9="","",Actuals!I9-Forecast!I9)</f>
        <v/>
      </c>
      <c r="J4" s="13">
        <f>IF(Actuals!J9="","",Actuals!J9-Forecast!J9)</f>
        <v/>
      </c>
      <c r="K4" s="13">
        <f>IF(Actuals!K9="","",Actuals!K9-Forecast!K9)</f>
        <v/>
      </c>
      <c r="L4" s="13">
        <f>IF(Actuals!L9="","",Actuals!L9-Forecast!L9)</f>
        <v/>
      </c>
      <c r="M4" s="13">
        <f>IF(Actuals!M9="","",Actuals!M9-Forecast!M9)</f>
        <v/>
      </c>
      <c r="N4" s="13">
        <f>IF(Actuals!N9="","",Actuals!N9-Forecast!N9)</f>
        <v/>
      </c>
    </row>
    <row r="5">
      <c r="A5" s="22">
        <f>Forecast!A10</f>
        <v/>
      </c>
      <c r="B5" s="13">
        <f>IF(Actuals!B10="","",Actuals!B10-Forecast!B10)</f>
        <v/>
      </c>
      <c r="C5" s="13">
        <f>IF(Actuals!C10="","",Actuals!C10-Forecast!C10)</f>
        <v/>
      </c>
      <c r="D5" s="13">
        <f>IF(Actuals!D10="","",Actuals!D10-Forecast!D10)</f>
        <v/>
      </c>
      <c r="E5" s="13">
        <f>IF(Actuals!E10="","",Actuals!E10-Forecast!E10)</f>
        <v/>
      </c>
      <c r="F5" s="13">
        <f>IF(Actuals!F10="","",Actuals!F10-Forecast!F10)</f>
        <v/>
      </c>
      <c r="G5" s="13">
        <f>IF(Actuals!G10="","",Actuals!G10-Forecast!G10)</f>
        <v/>
      </c>
      <c r="H5" s="13">
        <f>IF(Actuals!H10="","",Actuals!H10-Forecast!H10)</f>
        <v/>
      </c>
      <c r="I5" s="13">
        <f>IF(Actuals!I10="","",Actuals!I10-Forecast!I10)</f>
        <v/>
      </c>
      <c r="J5" s="13">
        <f>IF(Actuals!J10="","",Actuals!J10-Forecast!J10)</f>
        <v/>
      </c>
      <c r="K5" s="13">
        <f>IF(Actuals!K10="","",Actuals!K10-Forecast!K10)</f>
        <v/>
      </c>
      <c r="L5" s="13">
        <f>IF(Actuals!L10="","",Actuals!L10-Forecast!L10)</f>
        <v/>
      </c>
      <c r="M5" s="13">
        <f>IF(Actuals!M10="","",Actuals!M10-Forecast!M10)</f>
        <v/>
      </c>
      <c r="N5" s="13">
        <f>IF(Actuals!N10="","",Actuals!N10-Forecast!N10)</f>
        <v/>
      </c>
    </row>
    <row r="6">
      <c r="A6" s="22">
        <f>Forecast!A11</f>
        <v/>
      </c>
      <c r="B6" s="13">
        <f>IF(Actuals!B11="","",Actuals!B11-Forecast!B11)</f>
        <v/>
      </c>
      <c r="C6" s="13">
        <f>IF(Actuals!C11="","",Actuals!C11-Forecast!C11)</f>
        <v/>
      </c>
      <c r="D6" s="13">
        <f>IF(Actuals!D11="","",Actuals!D11-Forecast!D11)</f>
        <v/>
      </c>
      <c r="E6" s="13">
        <f>IF(Actuals!E11="","",Actuals!E11-Forecast!E11)</f>
        <v/>
      </c>
      <c r="F6" s="13">
        <f>IF(Actuals!F11="","",Actuals!F11-Forecast!F11)</f>
        <v/>
      </c>
      <c r="G6" s="13">
        <f>IF(Actuals!G11="","",Actuals!G11-Forecast!G11)</f>
        <v/>
      </c>
      <c r="H6" s="13">
        <f>IF(Actuals!H11="","",Actuals!H11-Forecast!H11)</f>
        <v/>
      </c>
      <c r="I6" s="13">
        <f>IF(Actuals!I11="","",Actuals!I11-Forecast!I11)</f>
        <v/>
      </c>
      <c r="J6" s="13">
        <f>IF(Actuals!J11="","",Actuals!J11-Forecast!J11)</f>
        <v/>
      </c>
      <c r="K6" s="13">
        <f>IF(Actuals!K11="","",Actuals!K11-Forecast!K11)</f>
        <v/>
      </c>
      <c r="L6" s="13">
        <f>IF(Actuals!L11="","",Actuals!L11-Forecast!L11)</f>
        <v/>
      </c>
      <c r="M6" s="13">
        <f>IF(Actuals!M11="","",Actuals!M11-Forecast!M11)</f>
        <v/>
      </c>
      <c r="N6" s="13">
        <f>IF(Actuals!N11="","",Actuals!N11-Forecast!N11)</f>
        <v/>
      </c>
    </row>
    <row r="7">
      <c r="A7" s="22">
        <f>Forecast!A13</f>
        <v/>
      </c>
      <c r="B7" s="13">
        <f>IF(Actuals!B13="","",Actuals!B13-Forecast!B13)</f>
        <v/>
      </c>
      <c r="C7" s="13">
        <f>IF(Actuals!C13="","",Actuals!C13-Forecast!C13)</f>
        <v/>
      </c>
      <c r="D7" s="13">
        <f>IF(Actuals!D13="","",Actuals!D13-Forecast!D13)</f>
        <v/>
      </c>
      <c r="E7" s="13">
        <f>IF(Actuals!E13="","",Actuals!E13-Forecast!E13)</f>
        <v/>
      </c>
      <c r="F7" s="13">
        <f>IF(Actuals!F13="","",Actuals!F13-Forecast!F13)</f>
        <v/>
      </c>
      <c r="G7" s="13">
        <f>IF(Actuals!G13="","",Actuals!G13-Forecast!G13)</f>
        <v/>
      </c>
      <c r="H7" s="13">
        <f>IF(Actuals!H13="","",Actuals!H13-Forecast!H13)</f>
        <v/>
      </c>
      <c r="I7" s="13">
        <f>IF(Actuals!I13="","",Actuals!I13-Forecast!I13)</f>
        <v/>
      </c>
      <c r="J7" s="13">
        <f>IF(Actuals!J13="","",Actuals!J13-Forecast!J13)</f>
        <v/>
      </c>
      <c r="K7" s="13">
        <f>IF(Actuals!K13="","",Actuals!K13-Forecast!K13)</f>
        <v/>
      </c>
      <c r="L7" s="13">
        <f>IF(Actuals!L13="","",Actuals!L13-Forecast!L13)</f>
        <v/>
      </c>
      <c r="M7" s="13">
        <f>IF(Actuals!M13="","",Actuals!M13-Forecast!M13)</f>
        <v/>
      </c>
      <c r="N7" s="13">
        <f>IF(Actuals!N13="","",Actuals!N13-Forecast!N13)</f>
        <v/>
      </c>
    </row>
    <row r="8">
      <c r="A8" s="22">
        <f>Forecast!A14</f>
        <v/>
      </c>
      <c r="B8" s="13">
        <f>IF(Actuals!B14="","",Actuals!B14-Forecast!B14)</f>
        <v/>
      </c>
      <c r="C8" s="13">
        <f>IF(Actuals!C14="","",Actuals!C14-Forecast!C14)</f>
        <v/>
      </c>
      <c r="D8" s="13">
        <f>IF(Actuals!D14="","",Actuals!D14-Forecast!D14)</f>
        <v/>
      </c>
      <c r="E8" s="13">
        <f>IF(Actuals!E14="","",Actuals!E14-Forecast!E14)</f>
        <v/>
      </c>
      <c r="F8" s="13">
        <f>IF(Actuals!F14="","",Actuals!F14-Forecast!F14)</f>
        <v/>
      </c>
      <c r="G8" s="13">
        <f>IF(Actuals!G14="","",Actuals!G14-Forecast!G14)</f>
        <v/>
      </c>
      <c r="H8" s="13">
        <f>IF(Actuals!H14="","",Actuals!H14-Forecast!H14)</f>
        <v/>
      </c>
      <c r="I8" s="13">
        <f>IF(Actuals!I14="","",Actuals!I14-Forecast!I14)</f>
        <v/>
      </c>
      <c r="J8" s="13">
        <f>IF(Actuals!J14="","",Actuals!J14-Forecast!J14)</f>
        <v/>
      </c>
      <c r="K8" s="13">
        <f>IF(Actuals!K14="","",Actuals!K14-Forecast!K14)</f>
        <v/>
      </c>
      <c r="L8" s="13">
        <f>IF(Actuals!L14="","",Actuals!L14-Forecast!L14)</f>
        <v/>
      </c>
      <c r="M8" s="13">
        <f>IF(Actuals!M14="","",Actuals!M14-Forecast!M14)</f>
        <v/>
      </c>
      <c r="N8" s="13">
        <f>IF(Actuals!N14="","",Actuals!N14-Forecast!N14)</f>
        <v/>
      </c>
    </row>
    <row r="9">
      <c r="A9" s="22">
        <f>Forecast!A15</f>
        <v/>
      </c>
      <c r="B9" s="13">
        <f>IF(Actuals!B15="","",Actuals!B15-Forecast!B15)</f>
        <v/>
      </c>
      <c r="C9" s="13">
        <f>IF(Actuals!C15="","",Actuals!C15-Forecast!C15)</f>
        <v/>
      </c>
      <c r="D9" s="13">
        <f>IF(Actuals!D15="","",Actuals!D15-Forecast!D15)</f>
        <v/>
      </c>
      <c r="E9" s="13">
        <f>IF(Actuals!E15="","",Actuals!E15-Forecast!E15)</f>
        <v/>
      </c>
      <c r="F9" s="13">
        <f>IF(Actuals!F15="","",Actuals!F15-Forecast!F15)</f>
        <v/>
      </c>
      <c r="G9" s="13">
        <f>IF(Actuals!G15="","",Actuals!G15-Forecast!G15)</f>
        <v/>
      </c>
      <c r="H9" s="13">
        <f>IF(Actuals!H15="","",Actuals!H15-Forecast!H15)</f>
        <v/>
      </c>
      <c r="I9" s="13">
        <f>IF(Actuals!I15="","",Actuals!I15-Forecast!I15)</f>
        <v/>
      </c>
      <c r="J9" s="13">
        <f>IF(Actuals!J15="","",Actuals!J15-Forecast!J15)</f>
        <v/>
      </c>
      <c r="K9" s="13">
        <f>IF(Actuals!K15="","",Actuals!K15-Forecast!K15)</f>
        <v/>
      </c>
      <c r="L9" s="13">
        <f>IF(Actuals!L15="","",Actuals!L15-Forecast!L15)</f>
        <v/>
      </c>
      <c r="M9" s="13">
        <f>IF(Actuals!M15="","",Actuals!M15-Forecast!M15)</f>
        <v/>
      </c>
      <c r="N9" s="13">
        <f>IF(Actuals!N15="","",Actuals!N15-Forecast!N15)</f>
        <v/>
      </c>
    </row>
    <row r="10">
      <c r="A10" s="22">
        <f>Forecast!A16</f>
        <v/>
      </c>
      <c r="B10" s="13">
        <f>IF(Actuals!B16="","",Actuals!B16-Forecast!B16)</f>
        <v/>
      </c>
      <c r="C10" s="13">
        <f>IF(Actuals!C16="","",Actuals!C16-Forecast!C16)</f>
        <v/>
      </c>
      <c r="D10" s="13">
        <f>IF(Actuals!D16="","",Actuals!D16-Forecast!D16)</f>
        <v/>
      </c>
      <c r="E10" s="13">
        <f>IF(Actuals!E16="","",Actuals!E16-Forecast!E16)</f>
        <v/>
      </c>
      <c r="F10" s="13">
        <f>IF(Actuals!F16="","",Actuals!F16-Forecast!F16)</f>
        <v/>
      </c>
      <c r="G10" s="13">
        <f>IF(Actuals!G16="","",Actuals!G16-Forecast!G16)</f>
        <v/>
      </c>
      <c r="H10" s="13">
        <f>IF(Actuals!H16="","",Actuals!H16-Forecast!H16)</f>
        <v/>
      </c>
      <c r="I10" s="13">
        <f>IF(Actuals!I16="","",Actuals!I16-Forecast!I16)</f>
        <v/>
      </c>
      <c r="J10" s="13">
        <f>IF(Actuals!J16="","",Actuals!J16-Forecast!J16)</f>
        <v/>
      </c>
      <c r="K10" s="13">
        <f>IF(Actuals!K16="","",Actuals!K16-Forecast!K16)</f>
        <v/>
      </c>
      <c r="L10" s="13">
        <f>IF(Actuals!L16="","",Actuals!L16-Forecast!L16)</f>
        <v/>
      </c>
      <c r="M10" s="13">
        <f>IF(Actuals!M16="","",Actuals!M16-Forecast!M16)</f>
        <v/>
      </c>
      <c r="N10" s="13">
        <f>IF(Actuals!N16="","",Actuals!N16-Forecast!N16)</f>
        <v/>
      </c>
    </row>
    <row r="11">
      <c r="A11" s="22">
        <f>Forecast!A17</f>
        <v/>
      </c>
      <c r="B11" s="13">
        <f>IF(Actuals!B17="","",Actuals!B17-Forecast!B17)</f>
        <v/>
      </c>
      <c r="C11" s="13">
        <f>IF(Actuals!C17="","",Actuals!C17-Forecast!C17)</f>
        <v/>
      </c>
      <c r="D11" s="13">
        <f>IF(Actuals!D17="","",Actuals!D17-Forecast!D17)</f>
        <v/>
      </c>
      <c r="E11" s="13">
        <f>IF(Actuals!E17="","",Actuals!E17-Forecast!E17)</f>
        <v/>
      </c>
      <c r="F11" s="13">
        <f>IF(Actuals!F17="","",Actuals!F17-Forecast!F17)</f>
        <v/>
      </c>
      <c r="G11" s="13">
        <f>IF(Actuals!G17="","",Actuals!G17-Forecast!G17)</f>
        <v/>
      </c>
      <c r="H11" s="13">
        <f>IF(Actuals!H17="","",Actuals!H17-Forecast!H17)</f>
        <v/>
      </c>
      <c r="I11" s="13">
        <f>IF(Actuals!I17="","",Actuals!I17-Forecast!I17)</f>
        <v/>
      </c>
      <c r="J11" s="13">
        <f>IF(Actuals!J17="","",Actuals!J17-Forecast!J17)</f>
        <v/>
      </c>
      <c r="K11" s="13">
        <f>IF(Actuals!K17="","",Actuals!K17-Forecast!K17)</f>
        <v/>
      </c>
      <c r="L11" s="13">
        <f>IF(Actuals!L17="","",Actuals!L17-Forecast!L17)</f>
        <v/>
      </c>
      <c r="M11" s="13">
        <f>IF(Actuals!M17="","",Actuals!M17-Forecast!M17)</f>
        <v/>
      </c>
      <c r="N11" s="13">
        <f>IF(Actuals!N17="","",Actuals!N17-Forecast!N17)</f>
        <v/>
      </c>
    </row>
    <row r="12">
      <c r="A12" s="22">
        <f>Forecast!A18</f>
        <v/>
      </c>
      <c r="B12" s="13">
        <f>IF(Actuals!B18="","",Actuals!B18-Forecast!B18)</f>
        <v/>
      </c>
      <c r="C12" s="13">
        <f>IF(Actuals!C18="","",Actuals!C18-Forecast!C18)</f>
        <v/>
      </c>
      <c r="D12" s="13">
        <f>IF(Actuals!D18="","",Actuals!D18-Forecast!D18)</f>
        <v/>
      </c>
      <c r="E12" s="13">
        <f>IF(Actuals!E18="","",Actuals!E18-Forecast!E18)</f>
        <v/>
      </c>
      <c r="F12" s="13">
        <f>IF(Actuals!F18="","",Actuals!F18-Forecast!F18)</f>
        <v/>
      </c>
      <c r="G12" s="13">
        <f>IF(Actuals!G18="","",Actuals!G18-Forecast!G18)</f>
        <v/>
      </c>
      <c r="H12" s="13">
        <f>IF(Actuals!H18="","",Actuals!H18-Forecast!H18)</f>
        <v/>
      </c>
      <c r="I12" s="13">
        <f>IF(Actuals!I18="","",Actuals!I18-Forecast!I18)</f>
        <v/>
      </c>
      <c r="J12" s="13">
        <f>IF(Actuals!J18="","",Actuals!J18-Forecast!J18)</f>
        <v/>
      </c>
      <c r="K12" s="13">
        <f>IF(Actuals!K18="","",Actuals!K18-Forecast!K18)</f>
        <v/>
      </c>
      <c r="L12" s="13">
        <f>IF(Actuals!L18="","",Actuals!L18-Forecast!L18)</f>
        <v/>
      </c>
      <c r="M12" s="13">
        <f>IF(Actuals!M18="","",Actuals!M18-Forecast!M18)</f>
        <v/>
      </c>
      <c r="N12" s="13">
        <f>IF(Actuals!N18="","",Actuals!N18-Forecast!N18)</f>
        <v/>
      </c>
    </row>
    <row r="13">
      <c r="A13" s="22">
        <f>Forecast!A19</f>
        <v/>
      </c>
      <c r="B13" s="13">
        <f>IF(Actuals!B19="","",Actuals!B19-Forecast!B19)</f>
        <v/>
      </c>
      <c r="C13" s="13">
        <f>IF(Actuals!C19="","",Actuals!C19-Forecast!C19)</f>
        <v/>
      </c>
      <c r="D13" s="13">
        <f>IF(Actuals!D19="","",Actuals!D19-Forecast!D19)</f>
        <v/>
      </c>
      <c r="E13" s="13">
        <f>IF(Actuals!E19="","",Actuals!E19-Forecast!E19)</f>
        <v/>
      </c>
      <c r="F13" s="13">
        <f>IF(Actuals!F19="","",Actuals!F19-Forecast!F19)</f>
        <v/>
      </c>
      <c r="G13" s="13">
        <f>IF(Actuals!G19="","",Actuals!G19-Forecast!G19)</f>
        <v/>
      </c>
      <c r="H13" s="13">
        <f>IF(Actuals!H19="","",Actuals!H19-Forecast!H19)</f>
        <v/>
      </c>
      <c r="I13" s="13">
        <f>IF(Actuals!I19="","",Actuals!I19-Forecast!I19)</f>
        <v/>
      </c>
      <c r="J13" s="13">
        <f>IF(Actuals!J19="","",Actuals!J19-Forecast!J19)</f>
        <v/>
      </c>
      <c r="K13" s="13">
        <f>IF(Actuals!K19="","",Actuals!K19-Forecast!K19)</f>
        <v/>
      </c>
      <c r="L13" s="13">
        <f>IF(Actuals!L19="","",Actuals!L19-Forecast!L19)</f>
        <v/>
      </c>
      <c r="M13" s="13">
        <f>IF(Actuals!M19="","",Actuals!M19-Forecast!M19)</f>
        <v/>
      </c>
      <c r="N13" s="13">
        <f>IF(Actuals!N19="","",Actuals!N19-Forecast!N19)</f>
        <v/>
      </c>
    </row>
    <row r="14">
      <c r="A14" s="22">
        <f>Forecast!A20</f>
        <v/>
      </c>
      <c r="B14" s="13">
        <f>IF(Actuals!B20="","",Actuals!B20-Forecast!B20)</f>
        <v/>
      </c>
      <c r="C14" s="13">
        <f>IF(Actuals!C20="","",Actuals!C20-Forecast!C20)</f>
        <v/>
      </c>
      <c r="D14" s="13">
        <f>IF(Actuals!D20="","",Actuals!D20-Forecast!D20)</f>
        <v/>
      </c>
      <c r="E14" s="13">
        <f>IF(Actuals!E20="","",Actuals!E20-Forecast!E20)</f>
        <v/>
      </c>
      <c r="F14" s="13">
        <f>IF(Actuals!F20="","",Actuals!F20-Forecast!F20)</f>
        <v/>
      </c>
      <c r="G14" s="13">
        <f>IF(Actuals!G20="","",Actuals!G20-Forecast!G20)</f>
        <v/>
      </c>
      <c r="H14" s="13">
        <f>IF(Actuals!H20="","",Actuals!H20-Forecast!H20)</f>
        <v/>
      </c>
      <c r="I14" s="13">
        <f>IF(Actuals!I20="","",Actuals!I20-Forecast!I20)</f>
        <v/>
      </c>
      <c r="J14" s="13">
        <f>IF(Actuals!J20="","",Actuals!J20-Forecast!J20)</f>
        <v/>
      </c>
      <c r="K14" s="13">
        <f>IF(Actuals!K20="","",Actuals!K20-Forecast!K20)</f>
        <v/>
      </c>
      <c r="L14" s="13">
        <f>IF(Actuals!L20="","",Actuals!L20-Forecast!L20)</f>
        <v/>
      </c>
      <c r="M14" s="13">
        <f>IF(Actuals!M20="","",Actuals!M20-Forecast!M20)</f>
        <v/>
      </c>
      <c r="N14" s="13">
        <f>IF(Actuals!N20="","",Actuals!N20-Forecast!N20)</f>
        <v/>
      </c>
    </row>
    <row r="15">
      <c r="A15" s="22">
        <f>Forecast!A21</f>
        <v/>
      </c>
      <c r="B15" s="13">
        <f>IF(Actuals!B21="","",Actuals!B21-Forecast!B21)</f>
        <v/>
      </c>
      <c r="C15" s="13">
        <f>IF(Actuals!C21="","",Actuals!C21-Forecast!C21)</f>
        <v/>
      </c>
      <c r="D15" s="13">
        <f>IF(Actuals!D21="","",Actuals!D21-Forecast!D21)</f>
        <v/>
      </c>
      <c r="E15" s="13">
        <f>IF(Actuals!E21="","",Actuals!E21-Forecast!E21)</f>
        <v/>
      </c>
      <c r="F15" s="13">
        <f>IF(Actuals!F21="","",Actuals!F21-Forecast!F21)</f>
        <v/>
      </c>
      <c r="G15" s="13">
        <f>IF(Actuals!G21="","",Actuals!G21-Forecast!G21)</f>
        <v/>
      </c>
      <c r="H15" s="13">
        <f>IF(Actuals!H21="","",Actuals!H21-Forecast!H21)</f>
        <v/>
      </c>
      <c r="I15" s="13">
        <f>IF(Actuals!I21="","",Actuals!I21-Forecast!I21)</f>
        <v/>
      </c>
      <c r="J15" s="13">
        <f>IF(Actuals!J21="","",Actuals!J21-Forecast!J21)</f>
        <v/>
      </c>
      <c r="K15" s="13">
        <f>IF(Actuals!K21="","",Actuals!K21-Forecast!K21)</f>
        <v/>
      </c>
      <c r="L15" s="13">
        <f>IF(Actuals!L21="","",Actuals!L21-Forecast!L21)</f>
        <v/>
      </c>
      <c r="M15" s="13">
        <f>IF(Actuals!M21="","",Actuals!M21-Forecast!M21)</f>
        <v/>
      </c>
      <c r="N15" s="13">
        <f>IF(Actuals!N21="","",Actuals!N21-Forecast!N21)</f>
        <v/>
      </c>
    </row>
    <row r="16">
      <c r="A16" s="5">
        <f>Forecast!A22</f>
        <v/>
      </c>
      <c r="B16" s="13">
        <f>IF(Actuals!B22="","",Actuals!B22-Forecast!B22)</f>
        <v/>
      </c>
      <c r="C16" s="13">
        <f>IF(Actuals!C22="","",Actuals!C22-Forecast!C22)</f>
        <v/>
      </c>
      <c r="D16" s="13">
        <f>IF(Actuals!D22="","",Actuals!D22-Forecast!D22)</f>
        <v/>
      </c>
      <c r="E16" s="13">
        <f>IF(Actuals!E22="","",Actuals!E22-Forecast!E22)</f>
        <v/>
      </c>
      <c r="F16" s="13">
        <f>IF(Actuals!F22="","",Actuals!F22-Forecast!F22)</f>
        <v/>
      </c>
      <c r="G16" s="13">
        <f>IF(Actuals!G22="","",Actuals!G22-Forecast!G22)</f>
        <v/>
      </c>
      <c r="H16" s="13">
        <f>IF(Actuals!H22="","",Actuals!H22-Forecast!H22)</f>
        <v/>
      </c>
      <c r="I16" s="13">
        <f>IF(Actuals!I22="","",Actuals!I22-Forecast!I22)</f>
        <v/>
      </c>
      <c r="J16" s="13">
        <f>IF(Actuals!J22="","",Actuals!J22-Forecast!J22)</f>
        <v/>
      </c>
      <c r="K16" s="13">
        <f>IF(Actuals!K22="","",Actuals!K22-Forecast!K22)</f>
        <v/>
      </c>
      <c r="L16" s="13">
        <f>IF(Actuals!L22="","",Actuals!L22-Forecast!L22)</f>
        <v/>
      </c>
      <c r="M16" s="13">
        <f>IF(Actuals!M22="","",Actuals!M22-Forecast!M22)</f>
        <v/>
      </c>
      <c r="N16" s="13">
        <f>IF(Actuals!N22="","",Actuals!N22-Forecast!N22)</f>
        <v/>
      </c>
    </row>
    <row r="17">
      <c r="A17" s="5">
        <f>Forecast!A23</f>
        <v/>
      </c>
      <c r="B17" s="13">
        <f>IF(Actuals!B23="","",Actuals!B23-Forecast!B23)</f>
        <v/>
      </c>
      <c r="C17" s="13">
        <f>IF(Actuals!C23="","",Actuals!C23-Forecast!C23)</f>
        <v/>
      </c>
      <c r="D17" s="13">
        <f>IF(Actuals!D23="","",Actuals!D23-Forecast!D23)</f>
        <v/>
      </c>
      <c r="E17" s="13">
        <f>IF(Actuals!E23="","",Actuals!E23-Forecast!E23)</f>
        <v/>
      </c>
      <c r="F17" s="13">
        <f>IF(Actuals!F23="","",Actuals!F23-Forecast!F23)</f>
        <v/>
      </c>
      <c r="G17" s="13">
        <f>IF(Actuals!G23="","",Actuals!G23-Forecast!G23)</f>
        <v/>
      </c>
      <c r="H17" s="13">
        <f>IF(Actuals!H23="","",Actuals!H23-Forecast!H23)</f>
        <v/>
      </c>
      <c r="I17" s="13">
        <f>IF(Actuals!I23="","",Actuals!I23-Forecast!I23)</f>
        <v/>
      </c>
      <c r="J17" s="13">
        <f>IF(Actuals!J23="","",Actuals!J23-Forecast!J23)</f>
        <v/>
      </c>
      <c r="K17" s="13">
        <f>IF(Actuals!K23="","",Actuals!K23-Forecast!K23)</f>
        <v/>
      </c>
      <c r="L17" s="13">
        <f>IF(Actuals!L23="","",Actuals!L23-Forecast!L23)</f>
        <v/>
      </c>
      <c r="M17" s="13">
        <f>IF(Actuals!M23="","",Actuals!M23-Forecast!M23)</f>
        <v/>
      </c>
      <c r="N17" s="13">
        <f>IF(Actuals!N23="","",Actuals!N23-Forecast!N23)</f>
        <v/>
      </c>
    </row>
    <row r="18">
      <c r="A18" s="5">
        <f>Forecast!A25</f>
        <v/>
      </c>
      <c r="B18" s="13">
        <f>IF(Actuals!B25="","",Actuals!B25-Forecast!B25)</f>
        <v/>
      </c>
      <c r="C18" s="13">
        <f>IF(Actuals!C25="","",Actuals!C25-Forecast!C25)</f>
        <v/>
      </c>
      <c r="D18" s="13">
        <f>IF(Actuals!D25="","",Actuals!D25-Forecast!D25)</f>
        <v/>
      </c>
      <c r="E18" s="13">
        <f>IF(Actuals!E25="","",Actuals!E25-Forecast!E25)</f>
        <v/>
      </c>
      <c r="F18" s="13">
        <f>IF(Actuals!F25="","",Actuals!F25-Forecast!F25)</f>
        <v/>
      </c>
      <c r="G18" s="13">
        <f>IF(Actuals!G25="","",Actuals!G25-Forecast!G25)</f>
        <v/>
      </c>
      <c r="H18" s="13">
        <f>IF(Actuals!H25="","",Actuals!H25-Forecast!H25)</f>
        <v/>
      </c>
      <c r="I18" s="13">
        <f>IF(Actuals!I25="","",Actuals!I25-Forecast!I25)</f>
        <v/>
      </c>
      <c r="J18" s="13">
        <f>IF(Actuals!J25="","",Actuals!J25-Forecast!J25)</f>
        <v/>
      </c>
      <c r="K18" s="13">
        <f>IF(Actuals!K25="","",Actuals!K25-Forecast!K25)</f>
        <v/>
      </c>
      <c r="L18" s="13">
        <f>IF(Actuals!L25="","",Actuals!L25-Forecast!L25)</f>
        <v/>
      </c>
      <c r="M18" s="13">
        <f>IF(Actuals!M25="","",Actuals!M25-Forecast!M25)</f>
        <v/>
      </c>
      <c r="N18" s="13">
        <f>IF(Actuals!N25="","",Actuals!N25-Forecast!N25)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2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23" t="inlineStr">
        <is>
          <t>EXAMPLE with invented numbers. Do not use these figures.</t>
        </is>
      </c>
    </row>
    <row r="2">
      <c r="A2" s="5" t="inlineStr">
        <is>
          <t>Opening cash (example)</t>
        </is>
      </c>
      <c r="B2" s="13" t="n">
        <v>20000</v>
      </c>
    </row>
    <row r="3">
      <c r="A3" s="5" t="inlineStr">
        <is>
          <t>Minimum cash line (example)</t>
        </is>
      </c>
      <c r="B3" s="13" t="n">
        <v>10000</v>
      </c>
    </row>
    <row r="5">
      <c r="A5" s="10" t="inlineStr">
        <is>
          <t>Line</t>
        </is>
      </c>
      <c r="B5" s="11">
        <f>DATE(2026,11,2)+0</f>
        <v/>
      </c>
      <c r="C5" s="11">
        <f>DATE(2026,11,2)+7</f>
        <v/>
      </c>
      <c r="D5" s="11">
        <f>DATE(2026,11,2)+14</f>
        <v/>
      </c>
      <c r="E5" s="11">
        <f>DATE(2026,11,2)+21</f>
        <v/>
      </c>
      <c r="F5" s="11">
        <f>DATE(2026,11,2)+28</f>
        <v/>
      </c>
      <c r="G5" s="11">
        <f>DATE(2026,11,2)+35</f>
        <v/>
      </c>
      <c r="H5" s="11">
        <f>DATE(2026,11,2)+42</f>
        <v/>
      </c>
      <c r="I5" s="11">
        <f>DATE(2026,11,2)+49</f>
        <v/>
      </c>
      <c r="J5" s="11">
        <f>DATE(2026,11,2)+56</f>
        <v/>
      </c>
      <c r="K5" s="11">
        <f>DATE(2026,11,2)+63</f>
        <v/>
      </c>
      <c r="L5" s="11">
        <f>DATE(2026,11,2)+70</f>
        <v/>
      </c>
      <c r="M5" s="11">
        <f>DATE(2026,11,2)+77</f>
        <v/>
      </c>
      <c r="N5" s="11">
        <f>DATE(2026,11,2)+84</f>
        <v/>
      </c>
      <c r="O5" s="12" t="inlineStr">
        <is>
          <t>Total</t>
        </is>
      </c>
    </row>
    <row r="6">
      <c r="A6" s="5" t="inlineStr">
        <is>
          <t>Opening cash</t>
        </is>
      </c>
      <c r="B6" s="13">
        <f>$B$2</f>
        <v/>
      </c>
      <c r="C6" s="13">
        <f>B24</f>
        <v/>
      </c>
      <c r="D6" s="13">
        <f>C24</f>
        <v/>
      </c>
      <c r="E6" s="13">
        <f>D24</f>
        <v/>
      </c>
      <c r="F6" s="13">
        <f>E24</f>
        <v/>
      </c>
      <c r="G6" s="13">
        <f>F24</f>
        <v/>
      </c>
      <c r="H6" s="13">
        <f>G24</f>
        <v/>
      </c>
      <c r="I6" s="13">
        <f>H24</f>
        <v/>
      </c>
      <c r="J6" s="13">
        <f>I24</f>
        <v/>
      </c>
      <c r="K6" s="13">
        <f>J24</f>
        <v/>
      </c>
      <c r="L6" s="13">
        <f>K24</f>
        <v/>
      </c>
      <c r="M6" s="13">
        <f>L24</f>
        <v/>
      </c>
      <c r="N6" s="13">
        <f>M24</f>
        <v/>
      </c>
    </row>
    <row r="7">
      <c r="A7" s="14" t="inlineStr">
        <is>
          <t>CASH IN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</row>
    <row r="8">
      <c r="A8" t="inlineStr">
        <is>
          <t>Customer receipts: invoices already issued</t>
        </is>
      </c>
      <c r="B8" s="16" t="n">
        <v>12000</v>
      </c>
      <c r="C8" s="16" t="n">
        <v>9000</v>
      </c>
      <c r="D8" s="16" t="n">
        <v>15000</v>
      </c>
      <c r="E8" s="16" t="n">
        <v>6000</v>
      </c>
      <c r="F8" s="16" t="n">
        <v>8000</v>
      </c>
      <c r="G8" s="16" t="n">
        <v>7000</v>
      </c>
      <c r="H8" s="16" t="n">
        <v>5000</v>
      </c>
      <c r="I8" s="16" t="n">
        <v>4000</v>
      </c>
      <c r="J8" s="16" t="n">
        <v>3000</v>
      </c>
      <c r="K8" s="16" t="n">
        <v>2000</v>
      </c>
      <c r="L8" s="16" t="n">
        <v>0</v>
      </c>
      <c r="M8" s="16" t="n">
        <v>0</v>
      </c>
      <c r="N8" s="16" t="n">
        <v>0</v>
      </c>
      <c r="O8" s="13">
        <f>SUM(B8:N8)</f>
        <v/>
      </c>
    </row>
    <row r="9">
      <c r="A9" t="inlineStr">
        <is>
          <t>Customer receipts: new sales</t>
        </is>
      </c>
      <c r="B9" s="16" t="n">
        <v>2000</v>
      </c>
      <c r="C9" s="16" t="n">
        <v>3000</v>
      </c>
      <c r="D9" s="16" t="n">
        <v>4000</v>
      </c>
      <c r="E9" s="16" t="n">
        <v>6000</v>
      </c>
      <c r="F9" s="16" t="n">
        <v>7000</v>
      </c>
      <c r="G9" s="16" t="n">
        <v>8000</v>
      </c>
      <c r="H9" s="16" t="n">
        <v>9000</v>
      </c>
      <c r="I9" s="16" t="n">
        <v>9000</v>
      </c>
      <c r="J9" s="16" t="n">
        <v>9000</v>
      </c>
      <c r="K9" s="16" t="n">
        <v>9000</v>
      </c>
      <c r="L9" s="16" t="n">
        <v>9000</v>
      </c>
      <c r="M9" s="16" t="n">
        <v>9000</v>
      </c>
      <c r="N9" s="16" t="n">
        <v>9000</v>
      </c>
      <c r="O9" s="13">
        <f>SUM(B9:N9)</f>
        <v/>
      </c>
    </row>
    <row r="10">
      <c r="A10" t="inlineStr">
        <is>
          <t>Other cash in (deposits, refunds, interest, agreed funding)</t>
        </is>
      </c>
      <c r="B10" s="16" t="n">
        <v>0</v>
      </c>
      <c r="C10" s="16" t="n">
        <v>0</v>
      </c>
      <c r="D10" s="16" t="n">
        <v>500</v>
      </c>
      <c r="E10" s="16" t="n">
        <v>0</v>
      </c>
      <c r="F10" s="16" t="n">
        <v>0</v>
      </c>
      <c r="G10" s="16" t="n">
        <v>0</v>
      </c>
      <c r="H10" s="16" t="n">
        <v>0</v>
      </c>
      <c r="I10" s="16" t="n">
        <v>0</v>
      </c>
      <c r="J10" s="16" t="n">
        <v>0</v>
      </c>
      <c r="K10" s="16" t="n">
        <v>0</v>
      </c>
      <c r="L10" s="16" t="n">
        <v>0</v>
      </c>
      <c r="M10" s="16" t="n">
        <v>0</v>
      </c>
      <c r="N10" s="16" t="n">
        <v>0</v>
      </c>
      <c r="O10" s="13">
        <f>SUM(B10:N10)</f>
        <v/>
      </c>
    </row>
    <row r="11">
      <c r="A11" s="14" t="inlineStr">
        <is>
          <t>CASH OUT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</row>
    <row r="12">
      <c r="A12" t="inlineStr">
        <is>
          <t>Payroll and payroll costs</t>
        </is>
      </c>
      <c r="B12" s="16" t="n">
        <v>0</v>
      </c>
      <c r="C12" s="16" t="n">
        <v>9500</v>
      </c>
      <c r="D12" s="16" t="n">
        <v>0</v>
      </c>
      <c r="E12" s="16" t="n">
        <v>9500</v>
      </c>
      <c r="F12" s="16" t="n">
        <v>0</v>
      </c>
      <c r="G12" s="16" t="n">
        <v>9500</v>
      </c>
      <c r="H12" s="16" t="n">
        <v>0</v>
      </c>
      <c r="I12" s="16" t="n">
        <v>9500</v>
      </c>
      <c r="J12" s="16" t="n">
        <v>0</v>
      </c>
      <c r="K12" s="16" t="n">
        <v>9500</v>
      </c>
      <c r="L12" s="16" t="n">
        <v>0</v>
      </c>
      <c r="M12" s="16" t="n">
        <v>9500</v>
      </c>
      <c r="N12" s="16" t="n">
        <v>0</v>
      </c>
      <c r="O12" s="13">
        <f>SUM(B12:N12)</f>
        <v/>
      </c>
    </row>
    <row r="13">
      <c r="A13" t="inlineStr">
        <is>
          <t>Contractors</t>
        </is>
      </c>
      <c r="B13" s="16" t="n">
        <v>1500</v>
      </c>
      <c r="C13" s="16" t="n">
        <v>0</v>
      </c>
      <c r="D13" s="16" t="n">
        <v>1500</v>
      </c>
      <c r="E13" s="16" t="n">
        <v>0</v>
      </c>
      <c r="F13" s="16" t="n">
        <v>1500</v>
      </c>
      <c r="G13" s="16" t="n">
        <v>0</v>
      </c>
      <c r="H13" s="16" t="n">
        <v>1500</v>
      </c>
      <c r="I13" s="16" t="n">
        <v>0</v>
      </c>
      <c r="J13" s="16" t="n">
        <v>1500</v>
      </c>
      <c r="K13" s="16" t="n">
        <v>0</v>
      </c>
      <c r="L13" s="16" t="n">
        <v>1500</v>
      </c>
      <c r="M13" s="16" t="n">
        <v>0</v>
      </c>
      <c r="N13" s="16" t="n">
        <v>1500</v>
      </c>
      <c r="O13" s="13">
        <f>SUM(B13:N13)</f>
        <v/>
      </c>
    </row>
    <row r="14">
      <c r="A14" t="inlineStr">
        <is>
          <t>Rent and utilities</t>
        </is>
      </c>
      <c r="B14" s="16" t="n">
        <v>3200</v>
      </c>
      <c r="C14" s="16" t="n">
        <v>0</v>
      </c>
      <c r="D14" s="16" t="n">
        <v>0</v>
      </c>
      <c r="E14" s="16" t="n">
        <v>0</v>
      </c>
      <c r="F14" s="16" t="n">
        <v>3200</v>
      </c>
      <c r="G14" s="16" t="n">
        <v>0</v>
      </c>
      <c r="H14" s="16" t="n">
        <v>0</v>
      </c>
      <c r="I14" s="16" t="n">
        <v>0</v>
      </c>
      <c r="J14" s="16" t="n">
        <v>3200</v>
      </c>
      <c r="K14" s="16" t="n">
        <v>0</v>
      </c>
      <c r="L14" s="16" t="n">
        <v>0</v>
      </c>
      <c r="M14" s="16" t="n">
        <v>0</v>
      </c>
      <c r="N14" s="16" t="n">
        <v>3200</v>
      </c>
      <c r="O14" s="13">
        <f>SUM(B14:N14)</f>
        <v/>
      </c>
    </row>
    <row r="15">
      <c r="A15" t="inlineStr">
        <is>
          <t>Supplier payments</t>
        </is>
      </c>
      <c r="B15" s="16" t="n">
        <v>2500</v>
      </c>
      <c r="C15" s="16" t="n">
        <v>2500</v>
      </c>
      <c r="D15" s="16" t="n">
        <v>2500</v>
      </c>
      <c r="E15" s="16" t="n">
        <v>2500</v>
      </c>
      <c r="F15" s="16" t="n">
        <v>2500</v>
      </c>
      <c r="G15" s="16" t="n">
        <v>2500</v>
      </c>
      <c r="H15" s="16" t="n">
        <v>2500</v>
      </c>
      <c r="I15" s="16" t="n">
        <v>2500</v>
      </c>
      <c r="J15" s="16" t="n">
        <v>2500</v>
      </c>
      <c r="K15" s="16" t="n">
        <v>2500</v>
      </c>
      <c r="L15" s="16" t="n">
        <v>2500</v>
      </c>
      <c r="M15" s="16" t="n">
        <v>2500</v>
      </c>
      <c r="N15" s="16" t="n">
        <v>2500</v>
      </c>
      <c r="O15" s="13">
        <f>SUM(B15:N15)</f>
        <v/>
      </c>
    </row>
    <row r="16">
      <c r="A16" t="inlineStr">
        <is>
          <t>Software and subscriptions</t>
        </is>
      </c>
      <c r="B16" s="16" t="n">
        <v>400</v>
      </c>
      <c r="C16" s="16" t="n">
        <v>0</v>
      </c>
      <c r="D16" s="16" t="n">
        <v>0</v>
      </c>
      <c r="E16" s="16" t="n">
        <v>0</v>
      </c>
      <c r="F16" s="16" t="n">
        <v>400</v>
      </c>
      <c r="G16" s="16" t="n">
        <v>0</v>
      </c>
      <c r="H16" s="16" t="n">
        <v>0</v>
      </c>
      <c r="I16" s="16" t="n">
        <v>0</v>
      </c>
      <c r="J16" s="16" t="n">
        <v>400</v>
      </c>
      <c r="K16" s="16" t="n">
        <v>0</v>
      </c>
      <c r="L16" s="16" t="n">
        <v>0</v>
      </c>
      <c r="M16" s="16" t="n">
        <v>0</v>
      </c>
      <c r="N16" s="16" t="n">
        <v>400</v>
      </c>
      <c r="O16" s="13">
        <f>SUM(B16:N16)</f>
        <v/>
      </c>
    </row>
    <row r="17">
      <c r="A17" t="inlineStr">
        <is>
          <t>Loan repayments and interest</t>
        </is>
      </c>
      <c r="B17" s="16" t="n">
        <v>0</v>
      </c>
      <c r="C17" s="16" t="n">
        <v>0</v>
      </c>
      <c r="D17" s="16" t="n">
        <v>0</v>
      </c>
      <c r="E17" s="16" t="n">
        <v>1200</v>
      </c>
      <c r="F17" s="16" t="n">
        <v>0</v>
      </c>
      <c r="G17" s="16" t="n">
        <v>0</v>
      </c>
      <c r="H17" s="16" t="n">
        <v>0</v>
      </c>
      <c r="I17" s="16" t="n">
        <v>1200</v>
      </c>
      <c r="J17" s="16" t="n">
        <v>0</v>
      </c>
      <c r="K17" s="16" t="n">
        <v>0</v>
      </c>
      <c r="L17" s="16" t="n">
        <v>0</v>
      </c>
      <c r="M17" s="16" t="n">
        <v>1200</v>
      </c>
      <c r="N17" s="16" t="n">
        <v>0</v>
      </c>
      <c r="O17" s="13">
        <f>SUM(B17:N17)</f>
        <v/>
      </c>
    </row>
    <row r="18">
      <c r="A18" t="inlineStr">
        <is>
          <t>Tax payments</t>
        </is>
      </c>
      <c r="B18" s="16" t="n">
        <v>0</v>
      </c>
      <c r="C18" s="16" t="n">
        <v>0</v>
      </c>
      <c r="D18" s="16" t="n">
        <v>0</v>
      </c>
      <c r="E18" s="16" t="n">
        <v>0</v>
      </c>
      <c r="F18" s="16" t="n">
        <v>0</v>
      </c>
      <c r="G18" s="16" t="n">
        <v>0</v>
      </c>
      <c r="H18" s="16" t="n">
        <v>0</v>
      </c>
      <c r="I18" s="16" t="n">
        <v>0</v>
      </c>
      <c r="J18" s="16" t="n">
        <v>0</v>
      </c>
      <c r="K18" s="16" t="n">
        <v>0</v>
      </c>
      <c r="L18" s="16" t="n">
        <v>0</v>
      </c>
      <c r="M18" s="16" t="n">
        <v>0</v>
      </c>
      <c r="N18" s="16" t="n">
        <v>6000</v>
      </c>
      <c r="O18" s="13">
        <f>SUM(B18:N18)</f>
        <v/>
      </c>
    </row>
    <row r="19">
      <c r="A19" t="inlineStr">
        <is>
          <t>Owner draws</t>
        </is>
      </c>
      <c r="B19" s="16" t="n">
        <v>0</v>
      </c>
      <c r="C19" s="16" t="n">
        <v>0</v>
      </c>
      <c r="D19" s="16" t="n">
        <v>0</v>
      </c>
      <c r="E19" s="16" t="n">
        <v>0</v>
      </c>
      <c r="F19" s="16" t="n">
        <v>0</v>
      </c>
      <c r="G19" s="16" t="n">
        <v>0</v>
      </c>
      <c r="H19" s="16" t="n">
        <v>0</v>
      </c>
      <c r="I19" s="16" t="n">
        <v>0</v>
      </c>
      <c r="J19" s="16" t="n">
        <v>0</v>
      </c>
      <c r="K19" s="16" t="n">
        <v>0</v>
      </c>
      <c r="L19" s="16" t="n">
        <v>0</v>
      </c>
      <c r="M19" s="16" t="n">
        <v>0</v>
      </c>
      <c r="N19" s="16" t="n">
        <v>0</v>
      </c>
      <c r="O19" s="13">
        <f>SUM(B19:N19)</f>
        <v/>
      </c>
    </row>
    <row r="20">
      <c r="A20" t="inlineStr">
        <is>
          <t>One-off purchases</t>
        </is>
      </c>
      <c r="B20" s="16" t="n">
        <v>0</v>
      </c>
      <c r="C20" s="16" t="n">
        <v>0</v>
      </c>
      <c r="D20" s="16" t="n">
        <v>36000</v>
      </c>
      <c r="E20" s="16" t="n">
        <v>0</v>
      </c>
      <c r="F20" s="16" t="n">
        <v>0</v>
      </c>
      <c r="G20" s="16" t="n">
        <v>0</v>
      </c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6" t="n">
        <v>0</v>
      </c>
      <c r="O20" s="13">
        <f>SUM(B20:N20)</f>
        <v/>
      </c>
    </row>
    <row r="21">
      <c r="A21" s="5" t="inlineStr">
        <is>
          <t>TOTAL CASH IN</t>
        </is>
      </c>
      <c r="B21" s="17">
        <f>B8+B9+B10</f>
        <v/>
      </c>
      <c r="C21" s="17">
        <f>C8+C9+C10</f>
        <v/>
      </c>
      <c r="D21" s="17">
        <f>D8+D9+D10</f>
        <v/>
      </c>
      <c r="E21" s="17">
        <f>E8+E9+E10</f>
        <v/>
      </c>
      <c r="F21" s="17">
        <f>F8+F9+F10</f>
        <v/>
      </c>
      <c r="G21" s="17">
        <f>G8+G9+G10</f>
        <v/>
      </c>
      <c r="H21" s="17">
        <f>H8+H9+H10</f>
        <v/>
      </c>
      <c r="I21" s="17">
        <f>I8+I9+I10</f>
        <v/>
      </c>
      <c r="J21" s="17">
        <f>J8+J9+J10</f>
        <v/>
      </c>
      <c r="K21" s="17">
        <f>K8+K9+K10</f>
        <v/>
      </c>
      <c r="L21" s="17">
        <f>L8+L9+L10</f>
        <v/>
      </c>
      <c r="M21" s="17">
        <f>M8+M9+M10</f>
        <v/>
      </c>
      <c r="N21" s="17">
        <f>N8+N9+N10</f>
        <v/>
      </c>
      <c r="O21" s="18">
        <f>SUM(B21:N21)</f>
        <v/>
      </c>
    </row>
    <row r="22">
      <c r="A22" s="5" t="inlineStr">
        <is>
          <t>TOTAL CASH OUT</t>
        </is>
      </c>
      <c r="B22" s="17">
        <f>B12+B13+B14+B15+B16+B17+B18+B19+B20</f>
        <v/>
      </c>
      <c r="C22" s="17">
        <f>C12+C13+C14+C15+C16+C17+C18+C19+C20</f>
        <v/>
      </c>
      <c r="D22" s="17">
        <f>D12+D13+D14+D15+D16+D17+D18+D19+D20</f>
        <v/>
      </c>
      <c r="E22" s="17">
        <f>E12+E13+E14+E15+E16+E17+E18+E19+E20</f>
        <v/>
      </c>
      <c r="F22" s="17">
        <f>F12+F13+F14+F15+F16+F17+F18+F19+F20</f>
        <v/>
      </c>
      <c r="G22" s="17">
        <f>G12+G13+G14+G15+G16+G17+G18+G19+G20</f>
        <v/>
      </c>
      <c r="H22" s="17">
        <f>H12+H13+H14+H15+H16+H17+H18+H19+H20</f>
        <v/>
      </c>
      <c r="I22" s="17">
        <f>I12+I13+I14+I15+I16+I17+I18+I19+I20</f>
        <v/>
      </c>
      <c r="J22" s="17">
        <f>J12+J13+J14+J15+J16+J17+J18+J19+J20</f>
        <v/>
      </c>
      <c r="K22" s="17">
        <f>K12+K13+K14+K15+K16+K17+K18+K19+K20</f>
        <v/>
      </c>
      <c r="L22" s="17">
        <f>L12+L13+L14+L15+L16+L17+L18+L19+L20</f>
        <v/>
      </c>
      <c r="M22" s="17">
        <f>M12+M13+M14+M15+M16+M17+M18+M19+M20</f>
        <v/>
      </c>
      <c r="N22" s="17">
        <f>N12+N13+N14+N15+N16+N17+N18+N19+N20</f>
        <v/>
      </c>
      <c r="O22" s="18">
        <f>SUM(B22:N22)</f>
        <v/>
      </c>
    </row>
    <row r="23">
      <c r="A23" s="5" t="inlineStr">
        <is>
          <t>NET CASH MOVEMENT (in minus out)</t>
        </is>
      </c>
      <c r="B23" s="17">
        <f>B21-B22</f>
        <v/>
      </c>
      <c r="C23" s="17">
        <f>C21-C22</f>
        <v/>
      </c>
      <c r="D23" s="17">
        <f>D21-D22</f>
        <v/>
      </c>
      <c r="E23" s="17">
        <f>E21-E22</f>
        <v/>
      </c>
      <c r="F23" s="17">
        <f>F21-F22</f>
        <v/>
      </c>
      <c r="G23" s="17">
        <f>G21-G22</f>
        <v/>
      </c>
      <c r="H23" s="17">
        <f>H21-H22</f>
        <v/>
      </c>
      <c r="I23" s="17">
        <f>I21-I22</f>
        <v/>
      </c>
      <c r="J23" s="17">
        <f>J21-J22</f>
        <v/>
      </c>
      <c r="K23" s="17">
        <f>K21-K22</f>
        <v/>
      </c>
      <c r="L23" s="17">
        <f>L21-L22</f>
        <v/>
      </c>
      <c r="M23" s="17">
        <f>M21-M22</f>
        <v/>
      </c>
      <c r="N23" s="17">
        <f>N21-N22</f>
        <v/>
      </c>
      <c r="O23" s="18">
        <f>SUM(B23:N23)</f>
        <v/>
      </c>
    </row>
    <row r="24">
      <c r="A24" s="5" t="inlineStr">
        <is>
          <t>CLOSING CASH</t>
        </is>
      </c>
      <c r="B24" s="17">
        <f>B6+B23</f>
        <v/>
      </c>
      <c r="C24" s="17">
        <f>C6+C23</f>
        <v/>
      </c>
      <c r="D24" s="17">
        <f>D6+D23</f>
        <v/>
      </c>
      <c r="E24" s="17">
        <f>E6+E23</f>
        <v/>
      </c>
      <c r="F24" s="17">
        <f>F6+F23</f>
        <v/>
      </c>
      <c r="G24" s="17">
        <f>G6+G23</f>
        <v/>
      </c>
      <c r="H24" s="17">
        <f>H6+H23</f>
        <v/>
      </c>
      <c r="I24" s="17">
        <f>I6+I23</f>
        <v/>
      </c>
      <c r="J24" s="17">
        <f>J6+J23</f>
        <v/>
      </c>
      <c r="K24" s="17">
        <f>K6+K23</f>
        <v/>
      </c>
      <c r="L24" s="17">
        <f>L6+L23</f>
        <v/>
      </c>
      <c r="M24" s="17">
        <f>M6+M23</f>
        <v/>
      </c>
      <c r="N24" s="17">
        <f>N6+N23</f>
        <v/>
      </c>
    </row>
    <row r="25">
      <c r="A25" s="5" t="inlineStr">
        <is>
          <t>Below your minimum cash line?</t>
        </is>
      </c>
      <c r="B25" s="19">
        <f>IF(B24&lt;$B$3,"BELOW","")</f>
        <v/>
      </c>
      <c r="C25" s="19">
        <f>IF(C24&lt;$B$3,"BELOW","")</f>
        <v/>
      </c>
      <c r="D25" s="19">
        <f>IF(D24&lt;$B$3,"BELOW","")</f>
        <v/>
      </c>
      <c r="E25" s="19">
        <f>IF(E24&lt;$B$3,"BELOW","")</f>
        <v/>
      </c>
      <c r="F25" s="19">
        <f>IF(F24&lt;$B$3,"BELOW","")</f>
        <v/>
      </c>
      <c r="G25" s="19">
        <f>IF(G24&lt;$B$3,"BELOW","")</f>
        <v/>
      </c>
      <c r="H25" s="19">
        <f>IF(H24&lt;$B$3,"BELOW","")</f>
        <v/>
      </c>
      <c r="I25" s="19">
        <f>IF(I24&lt;$B$3,"BELOW","")</f>
        <v/>
      </c>
      <c r="J25" s="19">
        <f>IF(J24&lt;$B$3,"BELOW","")</f>
        <v/>
      </c>
      <c r="K25" s="19">
        <f>IF(K24&lt;$B$3,"BELOW","")</f>
        <v/>
      </c>
      <c r="L25" s="19">
        <f>IF(L24&lt;$B$3,"BELOW","")</f>
        <v/>
      </c>
      <c r="M25" s="19">
        <f>IF(M24&lt;$B$3,"BELOW","")</f>
        <v/>
      </c>
      <c r="N25" s="19">
        <f>IF(N24&lt;$B$3,"BELOW","")</f>
        <v/>
      </c>
    </row>
  </sheetData>
  <conditionalFormatting sqref="B24:N24">
    <cfRule type="cellIs" priority="1" operator="lessThan" dxfId="0">
      <formula>$B$3</formula>
    </cfRule>
  </conditionalFormatting>
  <conditionalFormatting sqref="B25:N25">
    <cfRule type="expression" priority="2" dxfId="1">
      <formula>B25="BELOW"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English Oak Financial</dc:creator>
  <dc:title xmlns:dc="http://purl.org/dc/elements/1.1/">13-week cash flow forecast</dc:title>
  <dcterms:created xmlns:dcterms="http://purl.org/dc/terms/" xmlns:xsi="http://www.w3.org/2001/XMLSchema-instance" xsi:type="dcterms:W3CDTF">2026-10-19T06:34:26Z</dcterms:created>
  <dcterms:modified xmlns:dcterms="http://purl.org/dc/terms/" xmlns:xsi="http://www.w3.org/2001/XMLSchema-instance" xsi:type="dcterms:W3CDTF">2026-10-19T06:34:26Z</dcterms:modified>
</cp:coreProperties>
</file>